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m\Documents\2026 Budget\"/>
    </mc:Choice>
  </mc:AlternateContent>
  <xr:revisionPtr revIDLastSave="0" documentId="13_ncr:1_{E9F34C56-5D6A-4148-80B0-6791728A8C3B}" xr6:coauthVersionLast="47" xr6:coauthVersionMax="47" xr10:uidLastSave="{00000000-0000-0000-0000-000000000000}"/>
  <bookViews>
    <workbookView xWindow="-120" yWindow="-120" windowWidth="29040" windowHeight="15840" activeTab="2" xr2:uid="{5E0892A8-F512-4BAC-907D-296EDA398D49}"/>
  </bookViews>
  <sheets>
    <sheet name="Chart1" sheetId="2" r:id="rId1"/>
    <sheet name="Chart2" sheetId="3" r:id="rId2"/>
    <sheet name="Sheet1" sheetId="1" r:id="rId3"/>
  </sheets>
  <definedNames>
    <definedName name="_xlnm.Print_Titles" localSheetId="2">Sheet1!$1:$2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723" i="1" l="1"/>
  <c r="AC723" i="1"/>
  <c r="AF882" i="1"/>
  <c r="AC882" i="1"/>
  <c r="C882" i="1"/>
  <c r="D882" i="1"/>
  <c r="E882" i="1"/>
  <c r="F882" i="1"/>
  <c r="G882" i="1"/>
  <c r="H882" i="1"/>
  <c r="I882" i="1"/>
  <c r="J882" i="1"/>
  <c r="K882" i="1"/>
  <c r="L882" i="1"/>
  <c r="M882" i="1"/>
  <c r="N882" i="1"/>
  <c r="O882" i="1"/>
  <c r="P882" i="1"/>
  <c r="Q882" i="1"/>
  <c r="R882" i="1"/>
  <c r="S882" i="1"/>
  <c r="U882" i="1"/>
  <c r="V882" i="1"/>
  <c r="W882" i="1"/>
  <c r="X882" i="1"/>
  <c r="Y882" i="1"/>
  <c r="Z882" i="1"/>
  <c r="AA882" i="1"/>
  <c r="AB882" i="1"/>
  <c r="AD882" i="1"/>
  <c r="AE882" i="1"/>
  <c r="AB107" i="1"/>
  <c r="AB97" i="1"/>
  <c r="AA97" i="1"/>
  <c r="AA107" i="1"/>
  <c r="AA682" i="1"/>
  <c r="T882" i="1" l="1"/>
  <c r="AB723" i="1"/>
  <c r="AA723" i="1"/>
  <c r="AA702" i="1"/>
  <c r="AA701" i="1"/>
  <c r="AF682" i="1"/>
  <c r="AB701" i="1"/>
  <c r="AF701" i="1"/>
  <c r="AC702" i="1"/>
  <c r="AC701" i="1"/>
  <c r="AB539" i="1" l="1"/>
  <c r="AC682" i="1" l="1"/>
  <c r="AF46" i="1" l="1"/>
  <c r="AC46" i="1"/>
  <c r="AC186" i="1"/>
  <c r="AE107" i="1"/>
  <c r="AD107" i="1"/>
  <c r="AF51" i="1"/>
  <c r="AE51" i="1"/>
  <c r="AD51" i="1"/>
  <c r="AA77" i="1"/>
  <c r="AC77" i="1"/>
  <c r="AC107" i="1"/>
  <c r="AC97" i="1"/>
  <c r="AC565" i="1" l="1"/>
  <c r="AC539" i="1"/>
  <c r="AC51" i="1"/>
  <c r="AB51" i="1"/>
  <c r="AA51" i="1"/>
  <c r="AB702" i="1"/>
  <c r="AB682" i="1"/>
  <c r="AB683" i="1" s="1"/>
  <c r="AB418" i="1"/>
  <c r="AB77" i="1"/>
  <c r="AF886" i="1"/>
  <c r="AE886" i="1"/>
  <c r="AD886" i="1"/>
  <c r="AC886" i="1"/>
  <c r="AB886" i="1"/>
  <c r="AA886" i="1"/>
  <c r="AF727" i="1"/>
  <c r="AF728" i="1" s="1"/>
  <c r="AE727" i="1"/>
  <c r="AE728" i="1" s="1"/>
  <c r="AD727" i="1"/>
  <c r="AD728" i="1" s="1"/>
  <c r="AC727" i="1"/>
  <c r="AC728" i="1" s="1"/>
  <c r="AB727" i="1"/>
  <c r="AB728" i="1" s="1"/>
  <c r="AA727" i="1"/>
  <c r="AA728" i="1" s="1"/>
  <c r="AF724" i="1"/>
  <c r="AE723" i="1"/>
  <c r="AE724" i="1" s="1"/>
  <c r="AD723" i="1"/>
  <c r="AD724" i="1" s="1"/>
  <c r="AC724" i="1"/>
  <c r="AB724" i="1"/>
  <c r="AF702" i="1"/>
  <c r="AE702" i="1"/>
  <c r="AD702" i="1"/>
  <c r="AE701" i="1"/>
  <c r="AD701" i="1"/>
  <c r="AF683" i="1"/>
  <c r="AE682" i="1"/>
  <c r="AE683" i="1" s="1"/>
  <c r="AD682" i="1"/>
  <c r="AD683" i="1" s="1"/>
  <c r="AC683" i="1"/>
  <c r="AA683" i="1"/>
  <c r="AF671" i="1"/>
  <c r="AE671" i="1"/>
  <c r="AD671" i="1"/>
  <c r="AC671" i="1"/>
  <c r="AB671" i="1"/>
  <c r="AA671" i="1"/>
  <c r="AF666" i="1"/>
  <c r="AE666" i="1"/>
  <c r="AD666" i="1"/>
  <c r="AC666" i="1"/>
  <c r="AB666" i="1"/>
  <c r="AA666" i="1"/>
  <c r="AF663" i="1"/>
  <c r="AE663" i="1"/>
  <c r="AD663" i="1"/>
  <c r="AC663" i="1"/>
  <c r="AB663" i="1"/>
  <c r="AA663" i="1"/>
  <c r="AF657" i="1"/>
  <c r="AE657" i="1"/>
  <c r="AD657" i="1"/>
  <c r="AC657" i="1"/>
  <c r="AB657" i="1"/>
  <c r="AA657" i="1"/>
  <c r="AF654" i="1"/>
  <c r="AE654" i="1"/>
  <c r="AD654" i="1"/>
  <c r="AC654" i="1"/>
  <c r="AB654" i="1"/>
  <c r="AA654" i="1"/>
  <c r="AF648" i="1"/>
  <c r="AE648" i="1"/>
  <c r="AD648" i="1"/>
  <c r="AC648" i="1"/>
  <c r="AB648" i="1"/>
  <c r="AA648" i="1"/>
  <c r="AF644" i="1"/>
  <c r="AE644" i="1"/>
  <c r="AD644" i="1"/>
  <c r="AC644" i="1"/>
  <c r="AB644" i="1"/>
  <c r="AA644" i="1"/>
  <c r="AF637" i="1"/>
  <c r="AE637" i="1"/>
  <c r="AD637" i="1"/>
  <c r="AC637" i="1"/>
  <c r="AB637" i="1"/>
  <c r="AA637" i="1"/>
  <c r="AF630" i="1"/>
  <c r="AE630" i="1"/>
  <c r="AD630" i="1"/>
  <c r="AC630" i="1"/>
  <c r="AB630" i="1"/>
  <c r="AA630" i="1"/>
  <c r="AF622" i="1"/>
  <c r="AE622" i="1"/>
  <c r="AD622" i="1"/>
  <c r="AC622" i="1"/>
  <c r="AB622" i="1"/>
  <c r="AA622" i="1"/>
  <c r="AF614" i="1"/>
  <c r="AE614" i="1"/>
  <c r="AD614" i="1"/>
  <c r="AC614" i="1"/>
  <c r="AB614" i="1"/>
  <c r="AA614" i="1"/>
  <c r="AF608" i="1"/>
  <c r="AE608" i="1"/>
  <c r="AD608" i="1"/>
  <c r="AC608" i="1"/>
  <c r="AB608" i="1"/>
  <c r="AA608" i="1"/>
  <c r="AF603" i="1"/>
  <c r="AE603" i="1"/>
  <c r="AD603" i="1"/>
  <c r="AC603" i="1"/>
  <c r="AB603" i="1"/>
  <c r="AA603" i="1"/>
  <c r="AF598" i="1"/>
  <c r="AE598" i="1"/>
  <c r="AD598" i="1"/>
  <c r="AC598" i="1"/>
  <c r="AB598" i="1"/>
  <c r="AA598" i="1"/>
  <c r="AF591" i="1"/>
  <c r="AE591" i="1"/>
  <c r="AD591" i="1"/>
  <c r="AC591" i="1"/>
  <c r="AB591" i="1"/>
  <c r="AA591" i="1"/>
  <c r="AF585" i="1"/>
  <c r="AE585" i="1"/>
  <c r="AD585" i="1"/>
  <c r="AC585" i="1"/>
  <c r="AB585" i="1"/>
  <c r="AA585" i="1"/>
  <c r="AF578" i="1"/>
  <c r="AE578" i="1"/>
  <c r="AD578" i="1"/>
  <c r="AC578" i="1"/>
  <c r="AB578" i="1"/>
  <c r="AA578" i="1"/>
  <c r="AF574" i="1"/>
  <c r="AE574" i="1"/>
  <c r="AD574" i="1"/>
  <c r="AC574" i="1"/>
  <c r="AB574" i="1"/>
  <c r="AA574" i="1"/>
  <c r="AF568" i="1"/>
  <c r="AE568" i="1"/>
  <c r="AD568" i="1"/>
  <c r="AC568" i="1"/>
  <c r="AB568" i="1"/>
  <c r="AA568" i="1"/>
  <c r="AF565" i="1"/>
  <c r="AE565" i="1"/>
  <c r="AD565" i="1"/>
  <c r="AB565" i="1"/>
  <c r="AA565" i="1"/>
  <c r="AF559" i="1"/>
  <c r="AE559" i="1"/>
  <c r="AD559" i="1"/>
  <c r="AC559" i="1"/>
  <c r="AB559" i="1"/>
  <c r="AA559" i="1"/>
  <c r="AF552" i="1"/>
  <c r="AE552" i="1"/>
  <c r="AD552" i="1"/>
  <c r="AC552" i="1"/>
  <c r="AB552" i="1"/>
  <c r="AA552" i="1"/>
  <c r="AF545" i="1"/>
  <c r="AE545" i="1"/>
  <c r="AD545" i="1"/>
  <c r="AC545" i="1"/>
  <c r="AB545" i="1"/>
  <c r="AA545" i="1"/>
  <c r="AF539" i="1"/>
  <c r="AE539" i="1"/>
  <c r="AD539" i="1"/>
  <c r="AA539" i="1"/>
  <c r="AF533" i="1"/>
  <c r="AE533" i="1"/>
  <c r="AD533" i="1"/>
  <c r="AC533" i="1"/>
  <c r="AB533" i="1"/>
  <c r="AA533" i="1"/>
  <c r="AF528" i="1"/>
  <c r="AE528" i="1"/>
  <c r="AD528" i="1"/>
  <c r="AC528" i="1"/>
  <c r="AB528" i="1"/>
  <c r="AA528" i="1"/>
  <c r="AF523" i="1"/>
  <c r="AE523" i="1"/>
  <c r="AD523" i="1"/>
  <c r="AC523" i="1"/>
  <c r="AB523" i="1"/>
  <c r="AA523" i="1"/>
  <c r="AF518" i="1"/>
  <c r="AE518" i="1"/>
  <c r="AD518" i="1"/>
  <c r="AC518" i="1"/>
  <c r="AB518" i="1"/>
  <c r="AA518" i="1"/>
  <c r="AF515" i="1"/>
  <c r="AE515" i="1"/>
  <c r="AD515" i="1"/>
  <c r="AC515" i="1"/>
  <c r="AB515" i="1"/>
  <c r="AA515" i="1"/>
  <c r="AF508" i="1"/>
  <c r="AE508" i="1"/>
  <c r="AD508" i="1"/>
  <c r="AC508" i="1"/>
  <c r="AB508" i="1"/>
  <c r="AA508" i="1"/>
  <c r="AF501" i="1"/>
  <c r="AE501" i="1"/>
  <c r="AD501" i="1"/>
  <c r="AC501" i="1"/>
  <c r="AB501" i="1"/>
  <c r="AA501" i="1"/>
  <c r="AF496" i="1"/>
  <c r="AE496" i="1"/>
  <c r="AD496" i="1"/>
  <c r="AC496" i="1"/>
  <c r="AB496" i="1"/>
  <c r="AA496" i="1"/>
  <c r="AF488" i="1"/>
  <c r="AE488" i="1"/>
  <c r="AD488" i="1"/>
  <c r="AC488" i="1"/>
  <c r="AB488" i="1"/>
  <c r="AA488" i="1"/>
  <c r="AF478" i="1"/>
  <c r="AE478" i="1"/>
  <c r="AD478" i="1"/>
  <c r="AC478" i="1"/>
  <c r="AB478" i="1"/>
  <c r="AA478" i="1"/>
  <c r="AF472" i="1"/>
  <c r="AE472" i="1"/>
  <c r="AD472" i="1"/>
  <c r="AC472" i="1"/>
  <c r="AB472" i="1"/>
  <c r="AA472" i="1"/>
  <c r="AF468" i="1"/>
  <c r="AE468" i="1"/>
  <c r="AD468" i="1"/>
  <c r="AC468" i="1"/>
  <c r="AB468" i="1"/>
  <c r="AA468" i="1"/>
  <c r="AF457" i="1"/>
  <c r="AE457" i="1"/>
  <c r="AD457" i="1"/>
  <c r="AC457" i="1"/>
  <c r="AB457" i="1"/>
  <c r="AA457" i="1"/>
  <c r="AF453" i="1"/>
  <c r="AE453" i="1"/>
  <c r="AD453" i="1"/>
  <c r="AC453" i="1"/>
  <c r="AB453" i="1"/>
  <c r="AA453" i="1"/>
  <c r="AF448" i="1"/>
  <c r="AE448" i="1"/>
  <c r="AD448" i="1"/>
  <c r="AC448" i="1"/>
  <c r="AB448" i="1"/>
  <c r="AA448" i="1"/>
  <c r="AF444" i="1"/>
  <c r="AE444" i="1"/>
  <c r="AD444" i="1"/>
  <c r="AC444" i="1"/>
  <c r="AB444" i="1"/>
  <c r="AA444" i="1"/>
  <c r="AF439" i="1"/>
  <c r="AF440" i="1" s="1"/>
  <c r="AE439" i="1"/>
  <c r="AE440" i="1" s="1"/>
  <c r="AD439" i="1"/>
  <c r="AD440" i="1" s="1"/>
  <c r="AC439" i="1"/>
  <c r="AC440" i="1" s="1"/>
  <c r="AB439" i="1"/>
  <c r="AB440" i="1" s="1"/>
  <c r="AA439" i="1"/>
  <c r="AA440" i="1" s="1"/>
  <c r="AF434" i="1"/>
  <c r="AE434" i="1"/>
  <c r="AD434" i="1"/>
  <c r="AC434" i="1"/>
  <c r="AB434" i="1"/>
  <c r="AA434" i="1"/>
  <c r="AF431" i="1"/>
  <c r="AE431" i="1"/>
  <c r="AD431" i="1"/>
  <c r="AC431" i="1"/>
  <c r="AB431" i="1"/>
  <c r="AA431" i="1"/>
  <c r="AF425" i="1"/>
  <c r="AE425" i="1"/>
  <c r="AD425" i="1"/>
  <c r="AC425" i="1"/>
  <c r="AB425" i="1"/>
  <c r="AA425" i="1"/>
  <c r="AF422" i="1"/>
  <c r="AE422" i="1"/>
  <c r="AD422" i="1"/>
  <c r="AC422" i="1"/>
  <c r="AB422" i="1"/>
  <c r="AA422" i="1"/>
  <c r="AF418" i="1"/>
  <c r="AE418" i="1"/>
  <c r="AD418" i="1"/>
  <c r="AC418" i="1"/>
  <c r="AA418" i="1"/>
  <c r="AF411" i="1"/>
  <c r="AE411" i="1"/>
  <c r="AD411" i="1"/>
  <c r="AC411" i="1"/>
  <c r="AB411" i="1"/>
  <c r="AA411" i="1"/>
  <c r="AF405" i="1"/>
  <c r="AE405" i="1"/>
  <c r="AD405" i="1"/>
  <c r="AC405" i="1"/>
  <c r="AB405" i="1"/>
  <c r="AA405" i="1"/>
  <c r="AF400" i="1"/>
  <c r="AE400" i="1"/>
  <c r="AD400" i="1"/>
  <c r="AC400" i="1"/>
  <c r="AB400" i="1"/>
  <c r="AA400" i="1"/>
  <c r="AF394" i="1"/>
  <c r="AE394" i="1"/>
  <c r="AD394" i="1"/>
  <c r="AC394" i="1"/>
  <c r="AB394" i="1"/>
  <c r="AA394" i="1"/>
  <c r="AF388" i="1"/>
  <c r="AE388" i="1"/>
  <c r="AD388" i="1"/>
  <c r="AC388" i="1"/>
  <c r="AB388" i="1"/>
  <c r="AA388" i="1"/>
  <c r="AF385" i="1"/>
  <c r="AE385" i="1"/>
  <c r="AD385" i="1"/>
  <c r="AC385" i="1"/>
  <c r="AB385" i="1"/>
  <c r="AA385" i="1"/>
  <c r="AF378" i="1"/>
  <c r="AE378" i="1"/>
  <c r="AD378" i="1"/>
  <c r="AC378" i="1"/>
  <c r="AB378" i="1"/>
  <c r="AA378" i="1"/>
  <c r="AF374" i="1"/>
  <c r="AE374" i="1"/>
  <c r="AD374" i="1"/>
  <c r="AC374" i="1"/>
  <c r="AB374" i="1"/>
  <c r="AA374" i="1"/>
  <c r="AF371" i="1"/>
  <c r="AE371" i="1"/>
  <c r="AD371" i="1"/>
  <c r="AC371" i="1"/>
  <c r="AB371" i="1"/>
  <c r="AA371" i="1"/>
  <c r="AF366" i="1"/>
  <c r="AF367" i="1" s="1"/>
  <c r="AE366" i="1"/>
  <c r="AE367" i="1" s="1"/>
  <c r="AD366" i="1"/>
  <c r="AD367" i="1" s="1"/>
  <c r="AC366" i="1"/>
  <c r="AC367" i="1" s="1"/>
  <c r="AB366" i="1"/>
  <c r="AB367" i="1" s="1"/>
  <c r="AA366" i="1"/>
  <c r="AA367" i="1" s="1"/>
  <c r="AF360" i="1"/>
  <c r="AE360" i="1"/>
  <c r="AD360" i="1"/>
  <c r="AC360" i="1"/>
  <c r="AB360" i="1"/>
  <c r="AA360" i="1"/>
  <c r="AF354" i="1"/>
  <c r="AE354" i="1"/>
  <c r="AD354" i="1"/>
  <c r="AC354" i="1"/>
  <c r="AB354" i="1"/>
  <c r="AA354" i="1"/>
  <c r="AF348" i="1"/>
  <c r="AE348" i="1"/>
  <c r="AD348" i="1"/>
  <c r="AC348" i="1"/>
  <c r="AB348" i="1"/>
  <c r="AA348" i="1"/>
  <c r="AF340" i="1"/>
  <c r="AE340" i="1"/>
  <c r="AD340" i="1"/>
  <c r="AC340" i="1"/>
  <c r="AB340" i="1"/>
  <c r="AA340" i="1"/>
  <c r="AF335" i="1"/>
  <c r="AE335" i="1"/>
  <c r="AD335" i="1"/>
  <c r="AC335" i="1"/>
  <c r="AB335" i="1"/>
  <c r="AA335" i="1"/>
  <c r="AF324" i="1"/>
  <c r="AE324" i="1"/>
  <c r="AD324" i="1"/>
  <c r="AC324" i="1"/>
  <c r="AB324" i="1"/>
  <c r="AA324" i="1"/>
  <c r="AF315" i="1"/>
  <c r="AE315" i="1"/>
  <c r="AD315" i="1"/>
  <c r="AC315" i="1"/>
  <c r="AB315" i="1"/>
  <c r="AA315" i="1"/>
  <c r="AF309" i="1"/>
  <c r="AE309" i="1"/>
  <c r="AD309" i="1"/>
  <c r="AC309" i="1"/>
  <c r="AB309" i="1"/>
  <c r="AA309" i="1"/>
  <c r="AF304" i="1"/>
  <c r="AE304" i="1"/>
  <c r="AD304" i="1"/>
  <c r="AC304" i="1"/>
  <c r="AB304" i="1"/>
  <c r="AA304" i="1"/>
  <c r="AF300" i="1"/>
  <c r="AE300" i="1"/>
  <c r="AD300" i="1"/>
  <c r="AC300" i="1"/>
  <c r="AB300" i="1"/>
  <c r="AA300" i="1"/>
  <c r="AF293" i="1"/>
  <c r="AE293" i="1"/>
  <c r="AD293" i="1"/>
  <c r="AC293" i="1"/>
  <c r="AB293" i="1"/>
  <c r="AA293" i="1"/>
  <c r="AF290" i="1"/>
  <c r="AE290" i="1"/>
  <c r="AD290" i="1"/>
  <c r="AC290" i="1"/>
  <c r="AB290" i="1"/>
  <c r="AA290" i="1"/>
  <c r="AF280" i="1"/>
  <c r="AE280" i="1"/>
  <c r="AD280" i="1"/>
  <c r="AC280" i="1"/>
  <c r="AB280" i="1"/>
  <c r="AA280" i="1"/>
  <c r="AF277" i="1"/>
  <c r="AE277" i="1"/>
  <c r="AD277" i="1"/>
  <c r="AC277" i="1"/>
  <c r="AB277" i="1"/>
  <c r="AA277" i="1"/>
  <c r="AF272" i="1"/>
  <c r="AE272" i="1"/>
  <c r="AD272" i="1"/>
  <c r="AC272" i="1"/>
  <c r="AB272" i="1"/>
  <c r="AA272" i="1"/>
  <c r="AF269" i="1"/>
  <c r="AE269" i="1"/>
  <c r="AD269" i="1"/>
  <c r="AC269" i="1"/>
  <c r="AB269" i="1"/>
  <c r="AA269" i="1"/>
  <c r="AF257" i="1"/>
  <c r="AE257" i="1"/>
  <c r="AD257" i="1"/>
  <c r="AC257" i="1"/>
  <c r="AB257" i="1"/>
  <c r="AA257" i="1"/>
  <c r="Z257" i="1"/>
  <c r="AF254" i="1"/>
  <c r="AE254" i="1"/>
  <c r="AD254" i="1"/>
  <c r="AC254" i="1"/>
  <c r="AB254" i="1"/>
  <c r="AA254" i="1"/>
  <c r="AF249" i="1"/>
  <c r="AE249" i="1"/>
  <c r="AD249" i="1"/>
  <c r="AC249" i="1"/>
  <c r="AB249" i="1"/>
  <c r="AA249" i="1"/>
  <c r="AF244" i="1"/>
  <c r="AE244" i="1"/>
  <c r="AD244" i="1"/>
  <c r="AC244" i="1"/>
  <c r="AB244" i="1"/>
  <c r="AA244" i="1"/>
  <c r="AF240" i="1"/>
  <c r="AE240" i="1"/>
  <c r="AD240" i="1"/>
  <c r="AC240" i="1"/>
  <c r="AB240" i="1"/>
  <c r="AA240" i="1"/>
  <c r="AF237" i="1"/>
  <c r="AE237" i="1"/>
  <c r="AD237" i="1"/>
  <c r="AC237" i="1"/>
  <c r="AB237" i="1"/>
  <c r="AA237" i="1"/>
  <c r="AF228" i="1"/>
  <c r="AE228" i="1"/>
  <c r="AD228" i="1"/>
  <c r="AC228" i="1"/>
  <c r="AB228" i="1"/>
  <c r="AA228" i="1"/>
  <c r="AF219" i="1"/>
  <c r="AE219" i="1"/>
  <c r="AD219" i="1"/>
  <c r="AC219" i="1"/>
  <c r="AB219" i="1"/>
  <c r="AA219" i="1"/>
  <c r="AF216" i="1"/>
  <c r="AE216" i="1"/>
  <c r="AD216" i="1"/>
  <c r="AC216" i="1"/>
  <c r="AB216" i="1"/>
  <c r="AA216" i="1"/>
  <c r="AF211" i="1"/>
  <c r="AE211" i="1"/>
  <c r="AD211" i="1"/>
  <c r="AC211" i="1"/>
  <c r="AB211" i="1"/>
  <c r="AA211" i="1"/>
  <c r="AF205" i="1"/>
  <c r="AE205" i="1"/>
  <c r="AD205" i="1"/>
  <c r="AC205" i="1"/>
  <c r="AB205" i="1"/>
  <c r="AA205" i="1"/>
  <c r="AF200" i="1"/>
  <c r="AE200" i="1"/>
  <c r="AD200" i="1"/>
  <c r="AC200" i="1"/>
  <c r="AB200" i="1"/>
  <c r="AA200" i="1"/>
  <c r="AF197" i="1"/>
  <c r="AE197" i="1"/>
  <c r="AD197" i="1"/>
  <c r="AC197" i="1"/>
  <c r="AB197" i="1"/>
  <c r="AA197" i="1"/>
  <c r="AF186" i="1"/>
  <c r="AE186" i="1"/>
  <c r="AD186" i="1"/>
  <c r="AB186" i="1"/>
  <c r="AA186" i="1"/>
  <c r="AF181" i="1"/>
  <c r="AE181" i="1"/>
  <c r="AD181" i="1"/>
  <c r="AC181" i="1"/>
  <c r="AB181" i="1"/>
  <c r="AA181" i="1"/>
  <c r="AF176" i="1"/>
  <c r="AE176" i="1"/>
  <c r="AD176" i="1"/>
  <c r="AC176" i="1"/>
  <c r="AB176" i="1"/>
  <c r="AA176" i="1"/>
  <c r="AF170" i="1"/>
  <c r="AE170" i="1"/>
  <c r="AD170" i="1"/>
  <c r="AC170" i="1"/>
  <c r="AB170" i="1"/>
  <c r="AA170" i="1"/>
  <c r="AF164" i="1"/>
  <c r="AE164" i="1"/>
  <c r="AD164" i="1"/>
  <c r="AC164" i="1"/>
  <c r="AB164" i="1"/>
  <c r="AA164" i="1"/>
  <c r="AF156" i="1"/>
  <c r="AE156" i="1"/>
  <c r="AD156" i="1"/>
  <c r="AC156" i="1"/>
  <c r="AB156" i="1"/>
  <c r="AA156" i="1"/>
  <c r="AF153" i="1"/>
  <c r="AE153" i="1"/>
  <c r="AD153" i="1"/>
  <c r="AC153" i="1"/>
  <c r="AB153" i="1"/>
  <c r="AA153" i="1"/>
  <c r="AF139" i="1"/>
  <c r="AE139" i="1"/>
  <c r="AD139" i="1"/>
  <c r="AC139" i="1"/>
  <c r="AB139" i="1"/>
  <c r="AA139" i="1"/>
  <c r="AF134" i="1"/>
  <c r="AE134" i="1"/>
  <c r="AD134" i="1"/>
  <c r="AC134" i="1"/>
  <c r="AB134" i="1"/>
  <c r="AA134" i="1"/>
  <c r="AF127" i="1"/>
  <c r="AE127" i="1"/>
  <c r="AD127" i="1"/>
  <c r="AC127" i="1"/>
  <c r="AB127" i="1"/>
  <c r="AA127" i="1"/>
  <c r="AF122" i="1"/>
  <c r="AE122" i="1"/>
  <c r="AD122" i="1"/>
  <c r="AC122" i="1"/>
  <c r="AB122" i="1"/>
  <c r="AA122" i="1"/>
  <c r="AF113" i="1"/>
  <c r="AE113" i="1"/>
  <c r="AD113" i="1"/>
  <c r="AC113" i="1"/>
  <c r="AB113" i="1"/>
  <c r="AA113" i="1"/>
  <c r="AF107" i="1"/>
  <c r="AF97" i="1"/>
  <c r="AE97" i="1"/>
  <c r="AD97" i="1"/>
  <c r="AF80" i="1"/>
  <c r="AE80" i="1"/>
  <c r="AD80" i="1"/>
  <c r="AC80" i="1"/>
  <c r="AB80" i="1"/>
  <c r="AA80" i="1"/>
  <c r="AF77" i="1"/>
  <c r="AE77" i="1"/>
  <c r="AD77" i="1"/>
  <c r="AF54" i="1"/>
  <c r="AE54" i="1"/>
  <c r="AD54" i="1"/>
  <c r="AC54" i="1"/>
  <c r="AB54" i="1"/>
  <c r="AA54" i="1"/>
  <c r="AE46" i="1"/>
  <c r="AD46" i="1"/>
  <c r="AB46" i="1"/>
  <c r="AA46" i="1"/>
  <c r="AF37" i="1"/>
  <c r="AE37" i="1"/>
  <c r="AD37" i="1"/>
  <c r="AC37" i="1"/>
  <c r="AB37" i="1"/>
  <c r="AA37" i="1"/>
  <c r="AF64" i="1"/>
  <c r="AE64" i="1"/>
  <c r="AD64" i="1"/>
  <c r="AC64" i="1"/>
  <c r="AB64" i="1"/>
  <c r="AA64" i="1"/>
  <c r="AF61" i="1"/>
  <c r="AE61" i="1"/>
  <c r="AD61" i="1"/>
  <c r="AC61" i="1"/>
  <c r="AB61" i="1"/>
  <c r="AA61" i="1"/>
  <c r="AF34" i="1"/>
  <c r="AE34" i="1"/>
  <c r="AD34" i="1"/>
  <c r="AC34" i="1"/>
  <c r="AB34" i="1"/>
  <c r="AA34" i="1"/>
  <c r="AF26" i="1"/>
  <c r="AE26" i="1"/>
  <c r="AD26" i="1"/>
  <c r="AC26" i="1"/>
  <c r="AB26" i="1"/>
  <c r="AA26" i="1"/>
  <c r="AF22" i="1"/>
  <c r="AE22" i="1"/>
  <c r="AD22" i="1"/>
  <c r="AC22" i="1"/>
  <c r="AB22" i="1"/>
  <c r="AA22" i="1"/>
  <c r="AF9" i="1"/>
  <c r="AC9" i="1"/>
  <c r="AB9" i="1"/>
  <c r="AA9" i="1"/>
  <c r="AF519" i="1" l="1"/>
  <c r="AD529" i="1"/>
  <c r="AD540" i="1"/>
  <c r="AD435" i="1"/>
  <c r="AE412" i="1"/>
  <c r="AD489" i="1"/>
  <c r="AC187" i="1"/>
  <c r="AA233" i="1"/>
  <c r="AF294" i="1"/>
  <c r="AD361" i="1"/>
  <c r="AD389" i="1"/>
  <c r="AD412" i="1"/>
  <c r="AE143" i="1"/>
  <c r="AC143" i="1"/>
  <c r="AF604" i="1"/>
  <c r="AF615" i="1"/>
  <c r="AF658" i="1"/>
  <c r="AF659" i="1" s="1"/>
  <c r="AC81" i="1"/>
  <c r="AC233" i="1"/>
  <c r="AA489" i="1"/>
  <c r="AE489" i="1"/>
  <c r="AC273" i="1"/>
  <c r="AE519" i="1"/>
  <c r="AC41" i="1"/>
  <c r="AD65" i="1"/>
  <c r="AF143" i="1"/>
  <c r="AF187" i="1"/>
  <c r="AF233" i="1"/>
  <c r="AD250" i="1"/>
  <c r="AC325" i="1"/>
  <c r="AE540" i="1"/>
  <c r="AA615" i="1"/>
  <c r="AE615" i="1"/>
  <c r="AC615" i="1"/>
  <c r="AA658" i="1"/>
  <c r="AA659" i="1" s="1"/>
  <c r="AE658" i="1"/>
  <c r="AE659" i="1" s="1"/>
  <c r="AC672" i="1"/>
  <c r="AA540" i="1"/>
  <c r="AC579" i="1"/>
  <c r="AC540" i="1"/>
  <c r="AA81" i="1"/>
  <c r="AE81" i="1"/>
  <c r="AA401" i="1"/>
  <c r="AE401" i="1"/>
  <c r="AA449" i="1"/>
  <c r="AE449" i="1"/>
  <c r="AC529" i="1"/>
  <c r="AD143" i="1"/>
  <c r="AC250" i="1"/>
  <c r="AD401" i="1"/>
  <c r="AD426" i="1"/>
  <c r="AD449" i="1"/>
  <c r="AD519" i="1"/>
  <c r="AC294" i="1"/>
  <c r="AA426" i="1"/>
  <c r="AA519" i="1"/>
  <c r="AD187" i="1"/>
  <c r="AD349" i="1"/>
  <c r="AF389" i="1"/>
  <c r="AE426" i="1"/>
  <c r="AC519" i="1"/>
  <c r="AA579" i="1"/>
  <c r="AA672" i="1"/>
  <c r="AA41" i="1"/>
  <c r="AF81" i="1"/>
  <c r="AA143" i="1"/>
  <c r="AA187" i="1"/>
  <c r="AE187" i="1"/>
  <c r="AA273" i="1"/>
  <c r="AE273" i="1"/>
  <c r="AD294" i="1"/>
  <c r="AD325" i="1"/>
  <c r="AA349" i="1"/>
  <c r="AE349" i="1"/>
  <c r="AA361" i="1"/>
  <c r="AE361" i="1"/>
  <c r="AF401" i="1"/>
  <c r="AA412" i="1"/>
  <c r="AF426" i="1"/>
  <c r="AA435" i="1"/>
  <c r="AE435" i="1"/>
  <c r="AF449" i="1"/>
  <c r="AF540" i="1"/>
  <c r="AF579" i="1"/>
  <c r="AA604" i="1"/>
  <c r="AE604" i="1"/>
  <c r="AD615" i="1"/>
  <c r="AF672" i="1"/>
  <c r="AE579" i="1"/>
  <c r="AD604" i="1"/>
  <c r="AF41" i="1"/>
  <c r="AA250" i="1"/>
  <c r="AE250" i="1"/>
  <c r="AF273" i="1"/>
  <c r="AA294" i="1"/>
  <c r="AE294" i="1"/>
  <c r="AA325" i="1"/>
  <c r="AE325" i="1"/>
  <c r="AF349" i="1"/>
  <c r="AF361" i="1"/>
  <c r="AB412" i="1"/>
  <c r="AF412" i="1"/>
  <c r="AF435" i="1"/>
  <c r="AC449" i="1"/>
  <c r="AF489" i="1"/>
  <c r="AA529" i="1"/>
  <c r="AE529" i="1"/>
  <c r="AD658" i="1"/>
  <c r="AD659" i="1" s="1"/>
  <c r="AD273" i="1"/>
  <c r="AE672" i="1"/>
  <c r="AF65" i="1"/>
  <c r="AD81" i="1"/>
  <c r="AF250" i="1"/>
  <c r="AF325" i="1"/>
  <c r="AA389" i="1"/>
  <c r="AE389" i="1"/>
  <c r="AC412" i="1"/>
  <c r="AF529" i="1"/>
  <c r="AD579" i="1"/>
  <c r="AD672" i="1"/>
  <c r="AC658" i="1"/>
  <c r="AC659" i="1" s="1"/>
  <c r="AC604" i="1"/>
  <c r="AC489" i="1"/>
  <c r="AC435" i="1"/>
  <c r="AC426" i="1"/>
  <c r="AC401" i="1"/>
  <c r="AC389" i="1"/>
  <c r="AC361" i="1"/>
  <c r="AC349" i="1"/>
  <c r="AB604" i="1"/>
  <c r="AB540" i="1"/>
  <c r="AB449" i="1"/>
  <c r="AB435" i="1"/>
  <c r="AB672" i="1"/>
  <c r="AB658" i="1"/>
  <c r="AB659" i="1" s="1"/>
  <c r="AB615" i="1"/>
  <c r="AB579" i="1"/>
  <c r="AB529" i="1"/>
  <c r="AB519" i="1"/>
  <c r="AB489" i="1"/>
  <c r="AB426" i="1"/>
  <c r="AB401" i="1"/>
  <c r="AB389" i="1"/>
  <c r="AB361" i="1"/>
  <c r="AB349" i="1"/>
  <c r="AB325" i="1"/>
  <c r="AB294" i="1"/>
  <c r="AB273" i="1"/>
  <c r="AB250" i="1"/>
  <c r="AB233" i="1"/>
  <c r="AB187" i="1"/>
  <c r="AB143" i="1"/>
  <c r="AB81" i="1"/>
  <c r="AB65" i="1"/>
  <c r="AB41" i="1"/>
  <c r="AC65" i="1"/>
  <c r="AA65" i="1"/>
  <c r="AE65" i="1"/>
  <c r="AA490" i="1" l="1"/>
  <c r="AE490" i="1"/>
  <c r="AD490" i="1"/>
  <c r="AE616" i="1"/>
  <c r="AC616" i="1"/>
  <c r="AF616" i="1"/>
  <c r="AA616" i="1"/>
  <c r="AF490" i="1"/>
  <c r="AD616" i="1"/>
  <c r="AC490" i="1"/>
  <c r="AB616" i="1"/>
  <c r="AB490" i="1"/>
  <c r="AF730" i="1" l="1"/>
  <c r="AF890" i="1" s="1"/>
  <c r="AF899" i="1" s="1"/>
  <c r="AC730" i="1"/>
  <c r="AC890" i="1" s="1"/>
  <c r="AC899" i="1" s="1"/>
  <c r="AB730" i="1"/>
  <c r="AB890" i="1" s="1"/>
  <c r="AB899" i="1" s="1"/>
  <c r="AE231" i="1" l="1"/>
  <c r="AE233" i="1" s="1"/>
  <c r="AE9" i="1"/>
  <c r="AE41" i="1" s="1"/>
  <c r="AD231" i="1"/>
  <c r="AD233" i="1" s="1"/>
  <c r="AD9" i="1"/>
  <c r="AD41" i="1" s="1"/>
  <c r="AD730" i="1" l="1"/>
  <c r="AD890" i="1" s="1"/>
  <c r="AD899" i="1" s="1"/>
  <c r="AE730" i="1"/>
  <c r="AE890" i="1" s="1"/>
  <c r="AE899" i="1" s="1"/>
  <c r="Y701" i="1"/>
  <c r="Y702" i="1"/>
  <c r="Z418" i="1" l="1"/>
  <c r="Z400" i="1"/>
  <c r="Z411" i="1"/>
  <c r="Z61" i="1" l="1"/>
  <c r="Z64" i="1" l="1"/>
  <c r="Z727" i="1"/>
  <c r="Z728" i="1" s="1"/>
  <c r="Z886" i="1"/>
  <c r="Z348" i="1"/>
  <c r="Z340" i="1"/>
  <c r="Z335" i="1"/>
  <c r="Z360" i="1"/>
  <c r="Z354" i="1"/>
  <c r="Z702" i="1"/>
  <c r="Z701" i="1"/>
  <c r="Z657" i="1"/>
  <c r="Z654" i="1"/>
  <c r="Z648" i="1"/>
  <c r="Z644" i="1"/>
  <c r="Z637" i="1"/>
  <c r="Z630" i="1"/>
  <c r="Z622" i="1"/>
  <c r="Z614" i="1"/>
  <c r="Z608" i="1"/>
  <c r="Z603" i="1"/>
  <c r="Z598" i="1"/>
  <c r="Z591" i="1"/>
  <c r="Z585" i="1"/>
  <c r="Z578" i="1"/>
  <c r="Z574" i="1"/>
  <c r="Z568" i="1"/>
  <c r="Z565" i="1"/>
  <c r="Z559" i="1"/>
  <c r="Z552" i="1"/>
  <c r="Z545" i="1"/>
  <c r="Z539" i="1"/>
  <c r="Z533" i="1"/>
  <c r="Z528" i="1"/>
  <c r="Z523" i="1"/>
  <c r="Z518" i="1"/>
  <c r="Z515" i="1"/>
  <c r="Y518" i="1"/>
  <c r="Z508" i="1"/>
  <c r="Z501" i="1"/>
  <c r="Z496" i="1"/>
  <c r="Z723" i="1"/>
  <c r="Z724" i="1" s="1"/>
  <c r="Z324" i="1"/>
  <c r="Z315" i="1"/>
  <c r="Z309" i="1"/>
  <c r="Z304" i="1"/>
  <c r="Z300" i="1"/>
  <c r="Z249" i="1"/>
  <c r="Z244" i="1"/>
  <c r="Z240" i="1"/>
  <c r="Z237" i="1"/>
  <c r="Z682" i="1"/>
  <c r="Z683" i="1" s="1"/>
  <c r="Z488" i="1"/>
  <c r="Z478" i="1"/>
  <c r="Z472" i="1"/>
  <c r="Y472" i="1"/>
  <c r="Z468" i="1"/>
  <c r="Z457" i="1"/>
  <c r="Z453" i="1"/>
  <c r="Z444" i="1"/>
  <c r="Z448" i="1"/>
  <c r="Z439" i="1"/>
  <c r="Z440" i="1" s="1"/>
  <c r="Z434" i="1"/>
  <c r="Z431" i="1"/>
  <c r="Z425" i="1"/>
  <c r="Z422" i="1"/>
  <c r="Z405" i="1"/>
  <c r="Z394" i="1"/>
  <c r="Z388" i="1"/>
  <c r="Z385" i="1"/>
  <c r="Z378" i="1"/>
  <c r="Z374" i="1"/>
  <c r="Z371" i="1"/>
  <c r="Z366" i="1"/>
  <c r="Z367" i="1" s="1"/>
  <c r="Z228" i="1"/>
  <c r="Z219" i="1"/>
  <c r="Z216" i="1"/>
  <c r="Z211" i="1"/>
  <c r="Z205" i="1"/>
  <c r="Z200" i="1"/>
  <c r="Z197" i="1"/>
  <c r="Z186" i="1"/>
  <c r="Z181" i="1"/>
  <c r="Z176" i="1"/>
  <c r="Z170" i="1"/>
  <c r="Z164" i="1"/>
  <c r="Z156" i="1"/>
  <c r="Z153" i="1"/>
  <c r="Z139" i="1"/>
  <c r="Z134" i="1"/>
  <c r="Z127" i="1"/>
  <c r="Z122" i="1"/>
  <c r="Z113" i="1"/>
  <c r="Z97" i="1"/>
  <c r="Y97" i="1"/>
  <c r="Z107" i="1"/>
  <c r="Z80" i="1"/>
  <c r="Z77" i="1"/>
  <c r="Z671" i="1"/>
  <c r="Z666" i="1"/>
  <c r="Z663" i="1"/>
  <c r="Z293" i="1"/>
  <c r="Z290" i="1"/>
  <c r="Z280" i="1"/>
  <c r="Z277" i="1"/>
  <c r="Z272" i="1"/>
  <c r="Y272" i="1"/>
  <c r="Z269" i="1"/>
  <c r="Z254" i="1"/>
  <c r="Z54" i="1"/>
  <c r="Y54" i="1"/>
  <c r="Z51" i="1"/>
  <c r="Z46" i="1"/>
  <c r="Z37" i="1"/>
  <c r="Z34" i="1"/>
  <c r="Z26" i="1"/>
  <c r="Z22" i="1"/>
  <c r="Z9" i="1"/>
  <c r="Z81" i="1" l="1"/>
  <c r="Z412" i="1"/>
  <c r="Z519" i="1"/>
  <c r="Z361" i="1"/>
  <c r="Z233" i="1"/>
  <c r="Z250" i="1"/>
  <c r="Z658" i="1"/>
  <c r="Z659" i="1" s="1"/>
  <c r="Z615" i="1"/>
  <c r="Z540" i="1"/>
  <c r="Z579" i="1"/>
  <c r="Z604" i="1"/>
  <c r="Z349" i="1"/>
  <c r="Z401" i="1"/>
  <c r="Z435" i="1"/>
  <c r="Z325" i="1"/>
  <c r="Z426" i="1"/>
  <c r="Z449" i="1"/>
  <c r="Z489" i="1"/>
  <c r="Z529" i="1"/>
  <c r="Z389" i="1"/>
  <c r="Z41" i="1"/>
  <c r="Z672" i="1"/>
  <c r="Z65" i="1"/>
  <c r="Z143" i="1"/>
  <c r="Z273" i="1"/>
  <c r="Z294" i="1"/>
  <c r="Z187" i="1"/>
  <c r="Y886" i="1"/>
  <c r="Y727" i="1"/>
  <c r="Y728" i="1" s="1"/>
  <c r="Y723" i="1"/>
  <c r="Y724" i="1" s="1"/>
  <c r="Y682" i="1"/>
  <c r="Y683" i="1" s="1"/>
  <c r="Y671" i="1"/>
  <c r="Y666" i="1"/>
  <c r="Y663" i="1"/>
  <c r="Y657" i="1"/>
  <c r="Y654" i="1"/>
  <c r="Y648" i="1"/>
  <c r="Y644" i="1"/>
  <c r="Y637" i="1"/>
  <c r="Y630" i="1"/>
  <c r="Y622" i="1"/>
  <c r="Y614" i="1"/>
  <c r="Y608" i="1"/>
  <c r="Y603" i="1"/>
  <c r="Y598" i="1"/>
  <c r="Y591" i="1"/>
  <c r="Y585" i="1"/>
  <c r="Y578" i="1"/>
  <c r="Y574" i="1"/>
  <c r="Y568" i="1"/>
  <c r="Y565" i="1"/>
  <c r="Y559" i="1"/>
  <c r="Y552" i="1"/>
  <c r="Y545" i="1"/>
  <c r="Y539" i="1"/>
  <c r="Y533" i="1"/>
  <c r="Y528" i="1"/>
  <c r="Y523" i="1"/>
  <c r="Y515" i="1"/>
  <c r="Y508" i="1"/>
  <c r="Y501" i="1"/>
  <c r="Y496" i="1"/>
  <c r="Y488" i="1"/>
  <c r="Y478" i="1"/>
  <c r="Y468" i="1"/>
  <c r="Y457" i="1"/>
  <c r="Y453" i="1"/>
  <c r="Y448" i="1"/>
  <c r="Y444" i="1"/>
  <c r="Y439" i="1"/>
  <c r="Y440" i="1" s="1"/>
  <c r="Y434" i="1"/>
  <c r="Y431" i="1"/>
  <c r="Y425" i="1"/>
  <c r="Y422" i="1"/>
  <c r="Y418" i="1"/>
  <c r="Y411" i="1"/>
  <c r="Y405" i="1"/>
  <c r="Y400" i="1"/>
  <c r="Y394" i="1"/>
  <c r="Y388" i="1"/>
  <c r="Y385" i="1"/>
  <c r="Y378" i="1"/>
  <c r="Y374" i="1"/>
  <c r="Y371" i="1"/>
  <c r="Y366" i="1"/>
  <c r="Y367" i="1" s="1"/>
  <c r="Y360" i="1"/>
  <c r="Y354" i="1"/>
  <c r="Y348" i="1"/>
  <c r="Y340" i="1"/>
  <c r="Y335" i="1"/>
  <c r="Y324" i="1"/>
  <c r="Y315" i="1"/>
  <c r="Y309" i="1"/>
  <c r="Y304" i="1"/>
  <c r="Y300" i="1"/>
  <c r="Y293" i="1"/>
  <c r="Y290" i="1"/>
  <c r="Y280" i="1"/>
  <c r="Y277" i="1"/>
  <c r="Y269" i="1"/>
  <c r="Y257" i="1"/>
  <c r="Y254" i="1"/>
  <c r="Y249" i="1"/>
  <c r="Y244" i="1"/>
  <c r="Y240" i="1"/>
  <c r="Y237" i="1"/>
  <c r="Y231" i="1"/>
  <c r="Y228" i="1"/>
  <c r="Y219" i="1"/>
  <c r="Y216" i="1"/>
  <c r="Y211" i="1"/>
  <c r="Y205" i="1"/>
  <c r="Y200" i="1"/>
  <c r="Y197" i="1"/>
  <c r="Y186" i="1"/>
  <c r="Y181" i="1"/>
  <c r="Y176" i="1"/>
  <c r="Y170" i="1"/>
  <c r="Y164" i="1"/>
  <c r="Y156" i="1"/>
  <c r="Y153" i="1"/>
  <c r="Y142" i="1"/>
  <c r="Y139" i="1"/>
  <c r="Y134" i="1"/>
  <c r="Y127" i="1"/>
  <c r="Y122" i="1"/>
  <c r="Y113" i="1"/>
  <c r="Y107" i="1"/>
  <c r="Y80" i="1"/>
  <c r="Y77" i="1"/>
  <c r="Y64" i="1"/>
  <c r="Y61" i="1"/>
  <c r="Y51" i="1"/>
  <c r="Y46" i="1"/>
  <c r="Y37" i="1"/>
  <c r="Y34" i="1"/>
  <c r="Y26" i="1"/>
  <c r="Y22" i="1"/>
  <c r="Y9" i="1"/>
  <c r="X886" i="1"/>
  <c r="W886" i="1"/>
  <c r="V886" i="1"/>
  <c r="U886" i="1"/>
  <c r="S886" i="1"/>
  <c r="R886" i="1"/>
  <c r="Q886" i="1"/>
  <c r="P886" i="1"/>
  <c r="O886" i="1"/>
  <c r="N886" i="1"/>
  <c r="M886" i="1"/>
  <c r="L886" i="1"/>
  <c r="K886" i="1"/>
  <c r="J886" i="1"/>
  <c r="I886" i="1"/>
  <c r="H886" i="1"/>
  <c r="G886" i="1"/>
  <c r="F886" i="1"/>
  <c r="E886" i="1"/>
  <c r="D886" i="1"/>
  <c r="C886" i="1"/>
  <c r="X727" i="1"/>
  <c r="X728" i="1" s="1"/>
  <c r="W727" i="1"/>
  <c r="W728" i="1" s="1"/>
  <c r="V727" i="1"/>
  <c r="V728" i="1" s="1"/>
  <c r="U727" i="1"/>
  <c r="U728" i="1" s="1"/>
  <c r="S727" i="1"/>
  <c r="S728" i="1" s="1"/>
  <c r="R727" i="1"/>
  <c r="R728" i="1" s="1"/>
  <c r="Q727" i="1"/>
  <c r="Q728" i="1" s="1"/>
  <c r="P727" i="1"/>
  <c r="P728" i="1" s="1"/>
  <c r="O727" i="1"/>
  <c r="O728" i="1" s="1"/>
  <c r="N727" i="1"/>
  <c r="N728" i="1" s="1"/>
  <c r="M727" i="1"/>
  <c r="M728" i="1" s="1"/>
  <c r="L727" i="1"/>
  <c r="L728" i="1" s="1"/>
  <c r="K727" i="1"/>
  <c r="K728" i="1" s="1"/>
  <c r="J727" i="1"/>
  <c r="J728" i="1" s="1"/>
  <c r="I727" i="1"/>
  <c r="I728" i="1" s="1"/>
  <c r="H727" i="1"/>
  <c r="H728" i="1" s="1"/>
  <c r="G727" i="1"/>
  <c r="G728" i="1" s="1"/>
  <c r="F727" i="1"/>
  <c r="F728" i="1" s="1"/>
  <c r="E727" i="1"/>
  <c r="E728" i="1" s="1"/>
  <c r="D727" i="1"/>
  <c r="D728" i="1" s="1"/>
  <c r="C727" i="1"/>
  <c r="C728" i="1" s="1"/>
  <c r="L724" i="1"/>
  <c r="X723" i="1"/>
  <c r="X724" i="1" s="1"/>
  <c r="W723" i="1"/>
  <c r="W724" i="1" s="1"/>
  <c r="V723" i="1"/>
  <c r="V724" i="1" s="1"/>
  <c r="U723" i="1"/>
  <c r="U724" i="1" s="1"/>
  <c r="S723" i="1"/>
  <c r="S724" i="1" s="1"/>
  <c r="R723" i="1"/>
  <c r="R724" i="1" s="1"/>
  <c r="Q723" i="1"/>
  <c r="Q724" i="1" s="1"/>
  <c r="P723" i="1"/>
  <c r="P724" i="1" s="1"/>
  <c r="O723" i="1"/>
  <c r="O724" i="1" s="1"/>
  <c r="N723" i="1"/>
  <c r="N724" i="1" s="1"/>
  <c r="M723" i="1"/>
  <c r="M724" i="1" s="1"/>
  <c r="J723" i="1"/>
  <c r="J724" i="1" s="1"/>
  <c r="I723" i="1"/>
  <c r="I724" i="1" s="1"/>
  <c r="H723" i="1"/>
  <c r="H724" i="1" s="1"/>
  <c r="G723" i="1"/>
  <c r="G724" i="1" s="1"/>
  <c r="F723" i="1"/>
  <c r="F724" i="1" s="1"/>
  <c r="E723" i="1"/>
  <c r="E724" i="1" s="1"/>
  <c r="D723" i="1"/>
  <c r="D724" i="1" s="1"/>
  <c r="C723" i="1"/>
  <c r="C724" i="1" s="1"/>
  <c r="X702" i="1"/>
  <c r="W702" i="1"/>
  <c r="V702" i="1"/>
  <c r="U702" i="1"/>
  <c r="S702" i="1"/>
  <c r="R702" i="1"/>
  <c r="Q702" i="1"/>
  <c r="P702" i="1"/>
  <c r="O702" i="1"/>
  <c r="N702" i="1"/>
  <c r="M702" i="1"/>
  <c r="L702" i="1"/>
  <c r="K702" i="1"/>
  <c r="J702" i="1"/>
  <c r="I702" i="1"/>
  <c r="H702" i="1"/>
  <c r="G702" i="1"/>
  <c r="F702" i="1"/>
  <c r="E702" i="1"/>
  <c r="D702" i="1"/>
  <c r="C702" i="1"/>
  <c r="X701" i="1"/>
  <c r="W701" i="1"/>
  <c r="V701" i="1"/>
  <c r="U701" i="1"/>
  <c r="S701" i="1"/>
  <c r="R701" i="1"/>
  <c r="Q701" i="1"/>
  <c r="P701" i="1"/>
  <c r="O701" i="1"/>
  <c r="N701" i="1"/>
  <c r="M701" i="1"/>
  <c r="L701" i="1"/>
  <c r="K701" i="1"/>
  <c r="J701" i="1"/>
  <c r="I701" i="1"/>
  <c r="H701" i="1"/>
  <c r="G701" i="1"/>
  <c r="F701" i="1"/>
  <c r="E701" i="1"/>
  <c r="D701" i="1"/>
  <c r="C701" i="1"/>
  <c r="X682" i="1"/>
  <c r="X683" i="1" s="1"/>
  <c r="W682" i="1"/>
  <c r="W683" i="1" s="1"/>
  <c r="V682" i="1"/>
  <c r="V683" i="1" s="1"/>
  <c r="U682" i="1"/>
  <c r="U683" i="1" s="1"/>
  <c r="S682" i="1"/>
  <c r="S683" i="1" s="1"/>
  <c r="R682" i="1"/>
  <c r="R683" i="1" s="1"/>
  <c r="Q682" i="1"/>
  <c r="Q683" i="1" s="1"/>
  <c r="P682" i="1"/>
  <c r="P683" i="1" s="1"/>
  <c r="O682" i="1"/>
  <c r="O683" i="1" s="1"/>
  <c r="N682" i="1"/>
  <c r="N683" i="1" s="1"/>
  <c r="M682" i="1"/>
  <c r="M683" i="1" s="1"/>
  <c r="L682" i="1"/>
  <c r="L683" i="1" s="1"/>
  <c r="K682" i="1"/>
  <c r="K683" i="1" s="1"/>
  <c r="J682" i="1"/>
  <c r="J683" i="1" s="1"/>
  <c r="I682" i="1"/>
  <c r="I683" i="1" s="1"/>
  <c r="H682" i="1"/>
  <c r="H683" i="1" s="1"/>
  <c r="G682" i="1"/>
  <c r="G683" i="1" s="1"/>
  <c r="F682" i="1"/>
  <c r="F683" i="1" s="1"/>
  <c r="E682" i="1"/>
  <c r="E683" i="1" s="1"/>
  <c r="D682" i="1"/>
  <c r="D683" i="1" s="1"/>
  <c r="C682" i="1"/>
  <c r="C683" i="1" s="1"/>
  <c r="X671" i="1"/>
  <c r="W671" i="1"/>
  <c r="V671" i="1"/>
  <c r="U671" i="1"/>
  <c r="S671" i="1"/>
  <c r="R671" i="1"/>
  <c r="Q671" i="1"/>
  <c r="P671" i="1"/>
  <c r="O671" i="1"/>
  <c r="N671" i="1"/>
  <c r="M671" i="1"/>
  <c r="L671" i="1"/>
  <c r="K671" i="1"/>
  <c r="J671" i="1"/>
  <c r="I671" i="1"/>
  <c r="H671" i="1"/>
  <c r="G671" i="1"/>
  <c r="F671" i="1"/>
  <c r="E671" i="1"/>
  <c r="D671" i="1"/>
  <c r="C671" i="1"/>
  <c r="X666" i="1"/>
  <c r="W666" i="1"/>
  <c r="V666" i="1"/>
  <c r="U666" i="1"/>
  <c r="S666" i="1"/>
  <c r="R666" i="1"/>
  <c r="Q666" i="1"/>
  <c r="P666" i="1"/>
  <c r="O666" i="1"/>
  <c r="N666" i="1"/>
  <c r="M666" i="1"/>
  <c r="L666" i="1"/>
  <c r="K666" i="1"/>
  <c r="J666" i="1"/>
  <c r="I666" i="1"/>
  <c r="H666" i="1"/>
  <c r="G666" i="1"/>
  <c r="F666" i="1"/>
  <c r="E666" i="1"/>
  <c r="D666" i="1"/>
  <c r="C666" i="1"/>
  <c r="X663" i="1"/>
  <c r="W663" i="1"/>
  <c r="V663" i="1"/>
  <c r="U663" i="1"/>
  <c r="S663" i="1"/>
  <c r="R663" i="1"/>
  <c r="Q663" i="1"/>
  <c r="P663" i="1"/>
  <c r="O663" i="1"/>
  <c r="N663" i="1"/>
  <c r="M663" i="1"/>
  <c r="L663" i="1"/>
  <c r="K663" i="1"/>
  <c r="J663" i="1"/>
  <c r="I663" i="1"/>
  <c r="H663" i="1"/>
  <c r="G663" i="1"/>
  <c r="F663" i="1"/>
  <c r="E663" i="1"/>
  <c r="D663" i="1"/>
  <c r="C663" i="1"/>
  <c r="X657" i="1"/>
  <c r="W657" i="1"/>
  <c r="V657" i="1"/>
  <c r="U657" i="1"/>
  <c r="S657" i="1"/>
  <c r="R657" i="1"/>
  <c r="Q657" i="1"/>
  <c r="P657" i="1"/>
  <c r="O657" i="1"/>
  <c r="N657" i="1"/>
  <c r="M657" i="1"/>
  <c r="L657" i="1"/>
  <c r="K657" i="1"/>
  <c r="J657" i="1"/>
  <c r="I657" i="1"/>
  <c r="H657" i="1"/>
  <c r="G657" i="1"/>
  <c r="F657" i="1"/>
  <c r="E657" i="1"/>
  <c r="D657" i="1"/>
  <c r="C657" i="1"/>
  <c r="X654" i="1"/>
  <c r="W654" i="1"/>
  <c r="V654" i="1"/>
  <c r="U654" i="1"/>
  <c r="T654" i="1"/>
  <c r="S654" i="1"/>
  <c r="R654" i="1"/>
  <c r="Q654" i="1"/>
  <c r="P654" i="1"/>
  <c r="O654" i="1"/>
  <c r="N654" i="1"/>
  <c r="M654" i="1"/>
  <c r="L654" i="1"/>
  <c r="K654" i="1"/>
  <c r="J654" i="1"/>
  <c r="I654" i="1"/>
  <c r="H654" i="1"/>
  <c r="G654" i="1"/>
  <c r="F654" i="1"/>
  <c r="E654" i="1"/>
  <c r="D654" i="1"/>
  <c r="C654" i="1"/>
  <c r="X648" i="1"/>
  <c r="W648" i="1"/>
  <c r="V648" i="1"/>
  <c r="U648" i="1"/>
  <c r="S648" i="1"/>
  <c r="R648" i="1"/>
  <c r="Q648" i="1"/>
  <c r="P648" i="1"/>
  <c r="O648" i="1"/>
  <c r="N648" i="1"/>
  <c r="M648" i="1"/>
  <c r="L648" i="1"/>
  <c r="K648" i="1"/>
  <c r="J648" i="1"/>
  <c r="I648" i="1"/>
  <c r="H648" i="1"/>
  <c r="G648" i="1"/>
  <c r="F648" i="1"/>
  <c r="E648" i="1"/>
  <c r="D648" i="1"/>
  <c r="C648" i="1"/>
  <c r="X644" i="1"/>
  <c r="W644" i="1"/>
  <c r="V644" i="1"/>
  <c r="U644" i="1"/>
  <c r="S644" i="1"/>
  <c r="R644" i="1"/>
  <c r="Q644" i="1"/>
  <c r="P644" i="1"/>
  <c r="O644" i="1"/>
  <c r="N644" i="1"/>
  <c r="M644" i="1"/>
  <c r="L644" i="1"/>
  <c r="K644" i="1"/>
  <c r="J644" i="1"/>
  <c r="I644" i="1"/>
  <c r="H644" i="1"/>
  <c r="G644" i="1"/>
  <c r="F644" i="1"/>
  <c r="E644" i="1"/>
  <c r="D644" i="1"/>
  <c r="C644" i="1"/>
  <c r="X637" i="1"/>
  <c r="W637" i="1"/>
  <c r="V637" i="1"/>
  <c r="U637" i="1"/>
  <c r="S637" i="1"/>
  <c r="R637" i="1"/>
  <c r="Q637" i="1"/>
  <c r="P637" i="1"/>
  <c r="O637" i="1"/>
  <c r="N637" i="1"/>
  <c r="M637" i="1"/>
  <c r="L637" i="1"/>
  <c r="K637" i="1"/>
  <c r="J637" i="1"/>
  <c r="I637" i="1"/>
  <c r="H637" i="1"/>
  <c r="G637" i="1"/>
  <c r="F637" i="1"/>
  <c r="E637" i="1"/>
  <c r="D637" i="1"/>
  <c r="C637" i="1"/>
  <c r="X630" i="1"/>
  <c r="W630" i="1"/>
  <c r="V630" i="1"/>
  <c r="U630" i="1"/>
  <c r="S630" i="1"/>
  <c r="R630" i="1"/>
  <c r="Q630" i="1"/>
  <c r="P630" i="1"/>
  <c r="O630" i="1"/>
  <c r="N630" i="1"/>
  <c r="M630" i="1"/>
  <c r="L630" i="1"/>
  <c r="K630" i="1"/>
  <c r="J630" i="1"/>
  <c r="I630" i="1"/>
  <c r="H630" i="1"/>
  <c r="G630" i="1"/>
  <c r="F630" i="1"/>
  <c r="E630" i="1"/>
  <c r="D630" i="1"/>
  <c r="C630" i="1"/>
  <c r="X622" i="1"/>
  <c r="W622" i="1"/>
  <c r="V622" i="1"/>
  <c r="U622" i="1"/>
  <c r="S622" i="1"/>
  <c r="R622" i="1"/>
  <c r="Q622" i="1"/>
  <c r="P622" i="1"/>
  <c r="O622" i="1"/>
  <c r="N622" i="1"/>
  <c r="M622" i="1"/>
  <c r="L622" i="1"/>
  <c r="K622" i="1"/>
  <c r="J622" i="1"/>
  <c r="I622" i="1"/>
  <c r="H622" i="1"/>
  <c r="G622" i="1"/>
  <c r="F622" i="1"/>
  <c r="E622" i="1"/>
  <c r="D622" i="1"/>
  <c r="C622" i="1"/>
  <c r="X614" i="1"/>
  <c r="W614" i="1"/>
  <c r="V614" i="1"/>
  <c r="U614" i="1"/>
  <c r="S614" i="1"/>
  <c r="R614" i="1"/>
  <c r="Q614" i="1"/>
  <c r="P614" i="1"/>
  <c r="O614" i="1"/>
  <c r="N614" i="1"/>
  <c r="M614" i="1"/>
  <c r="L614" i="1"/>
  <c r="K614" i="1"/>
  <c r="J614" i="1"/>
  <c r="I614" i="1"/>
  <c r="H614" i="1"/>
  <c r="G614" i="1"/>
  <c r="F614" i="1"/>
  <c r="E614" i="1"/>
  <c r="D614" i="1"/>
  <c r="C614" i="1"/>
  <c r="X608" i="1"/>
  <c r="W608" i="1"/>
  <c r="V608" i="1"/>
  <c r="U608" i="1"/>
  <c r="S608" i="1"/>
  <c r="R608" i="1"/>
  <c r="Q608" i="1"/>
  <c r="P608" i="1"/>
  <c r="O608" i="1"/>
  <c r="N608" i="1"/>
  <c r="M608" i="1"/>
  <c r="L608" i="1"/>
  <c r="K608" i="1"/>
  <c r="J608" i="1"/>
  <c r="I608" i="1"/>
  <c r="H608" i="1"/>
  <c r="G608" i="1"/>
  <c r="F608" i="1"/>
  <c r="E608" i="1"/>
  <c r="D608" i="1"/>
  <c r="C608" i="1"/>
  <c r="X603" i="1"/>
  <c r="W603" i="1"/>
  <c r="V603" i="1"/>
  <c r="U603" i="1"/>
  <c r="S603" i="1"/>
  <c r="R603" i="1"/>
  <c r="Q603" i="1"/>
  <c r="P603" i="1"/>
  <c r="O603" i="1"/>
  <c r="N603" i="1"/>
  <c r="M603" i="1"/>
  <c r="L603" i="1"/>
  <c r="K603" i="1"/>
  <c r="J603" i="1"/>
  <c r="I603" i="1"/>
  <c r="H603" i="1"/>
  <c r="G603" i="1"/>
  <c r="F603" i="1"/>
  <c r="E603" i="1"/>
  <c r="D603" i="1"/>
  <c r="C603" i="1"/>
  <c r="X598" i="1"/>
  <c r="W598" i="1"/>
  <c r="V598" i="1"/>
  <c r="U598" i="1"/>
  <c r="S598" i="1"/>
  <c r="R598" i="1"/>
  <c r="Q598" i="1"/>
  <c r="P598" i="1"/>
  <c r="O598" i="1"/>
  <c r="N598" i="1"/>
  <c r="M598" i="1"/>
  <c r="L598" i="1"/>
  <c r="K598" i="1"/>
  <c r="J598" i="1"/>
  <c r="I598" i="1"/>
  <c r="H598" i="1"/>
  <c r="G598" i="1"/>
  <c r="F598" i="1"/>
  <c r="E598" i="1"/>
  <c r="D598" i="1"/>
  <c r="C598" i="1"/>
  <c r="X591" i="1"/>
  <c r="W591" i="1"/>
  <c r="V591" i="1"/>
  <c r="U591" i="1"/>
  <c r="S591" i="1"/>
  <c r="R591" i="1"/>
  <c r="Q591" i="1"/>
  <c r="P591" i="1"/>
  <c r="O591" i="1"/>
  <c r="N591" i="1"/>
  <c r="M591" i="1"/>
  <c r="L591" i="1"/>
  <c r="K591" i="1"/>
  <c r="J591" i="1"/>
  <c r="I591" i="1"/>
  <c r="H591" i="1"/>
  <c r="G591" i="1"/>
  <c r="F591" i="1"/>
  <c r="E591" i="1"/>
  <c r="D591" i="1"/>
  <c r="C591" i="1"/>
  <c r="X585" i="1"/>
  <c r="W585" i="1"/>
  <c r="V585" i="1"/>
  <c r="U585" i="1"/>
  <c r="S585" i="1"/>
  <c r="R585" i="1"/>
  <c r="Q585" i="1"/>
  <c r="P585" i="1"/>
  <c r="O585" i="1"/>
  <c r="N585" i="1"/>
  <c r="M585" i="1"/>
  <c r="L585" i="1"/>
  <c r="K585" i="1"/>
  <c r="J585" i="1"/>
  <c r="I585" i="1"/>
  <c r="H585" i="1"/>
  <c r="G585" i="1"/>
  <c r="F585" i="1"/>
  <c r="E585" i="1"/>
  <c r="D585" i="1"/>
  <c r="C585" i="1"/>
  <c r="X578" i="1"/>
  <c r="W578" i="1"/>
  <c r="U578" i="1"/>
  <c r="S578" i="1"/>
  <c r="R578" i="1"/>
  <c r="Q578" i="1"/>
  <c r="P578" i="1"/>
  <c r="O578" i="1"/>
  <c r="N578" i="1"/>
  <c r="M578" i="1"/>
  <c r="L578" i="1"/>
  <c r="K578" i="1"/>
  <c r="J578" i="1"/>
  <c r="I578" i="1"/>
  <c r="H578" i="1"/>
  <c r="G578" i="1"/>
  <c r="F578" i="1"/>
  <c r="E578" i="1"/>
  <c r="D578" i="1"/>
  <c r="C578" i="1"/>
  <c r="X574" i="1"/>
  <c r="W574" i="1"/>
  <c r="V574" i="1"/>
  <c r="U574" i="1"/>
  <c r="S574" i="1"/>
  <c r="R574" i="1"/>
  <c r="Q574" i="1"/>
  <c r="P574" i="1"/>
  <c r="O574" i="1"/>
  <c r="N574" i="1"/>
  <c r="M574" i="1"/>
  <c r="L574" i="1"/>
  <c r="K574" i="1"/>
  <c r="J574" i="1"/>
  <c r="I574" i="1"/>
  <c r="H574" i="1"/>
  <c r="G574" i="1"/>
  <c r="F574" i="1"/>
  <c r="E574" i="1"/>
  <c r="D574" i="1"/>
  <c r="C574" i="1"/>
  <c r="X568" i="1"/>
  <c r="W568" i="1"/>
  <c r="V568" i="1"/>
  <c r="U568" i="1"/>
  <c r="S568" i="1"/>
  <c r="R568" i="1"/>
  <c r="Q568" i="1"/>
  <c r="P568" i="1"/>
  <c r="O568" i="1"/>
  <c r="N568" i="1"/>
  <c r="M568" i="1"/>
  <c r="L568" i="1"/>
  <c r="K568" i="1"/>
  <c r="J568" i="1"/>
  <c r="I568" i="1"/>
  <c r="H568" i="1"/>
  <c r="G568" i="1"/>
  <c r="F568" i="1"/>
  <c r="E568" i="1"/>
  <c r="D568" i="1"/>
  <c r="C568" i="1"/>
  <c r="X565" i="1"/>
  <c r="W565" i="1"/>
  <c r="V565" i="1"/>
  <c r="U565" i="1"/>
  <c r="S565" i="1"/>
  <c r="R565" i="1"/>
  <c r="Q565" i="1"/>
  <c r="P565" i="1"/>
  <c r="O565" i="1"/>
  <c r="N565" i="1"/>
  <c r="M565" i="1"/>
  <c r="L565" i="1"/>
  <c r="K565" i="1"/>
  <c r="J565" i="1"/>
  <c r="I565" i="1"/>
  <c r="H565" i="1"/>
  <c r="G565" i="1"/>
  <c r="F565" i="1"/>
  <c r="E565" i="1"/>
  <c r="D565" i="1"/>
  <c r="C565" i="1"/>
  <c r="X559" i="1"/>
  <c r="W559" i="1"/>
  <c r="V559" i="1"/>
  <c r="U559" i="1"/>
  <c r="S559" i="1"/>
  <c r="R559" i="1"/>
  <c r="Q559" i="1"/>
  <c r="P559" i="1"/>
  <c r="O559" i="1"/>
  <c r="N559" i="1"/>
  <c r="M559" i="1"/>
  <c r="L559" i="1"/>
  <c r="K559" i="1"/>
  <c r="J559" i="1"/>
  <c r="I559" i="1"/>
  <c r="H559" i="1"/>
  <c r="G559" i="1"/>
  <c r="F559" i="1"/>
  <c r="E559" i="1"/>
  <c r="D559" i="1"/>
  <c r="C559" i="1"/>
  <c r="X552" i="1"/>
  <c r="W552" i="1"/>
  <c r="V552" i="1"/>
  <c r="U552" i="1"/>
  <c r="S552" i="1"/>
  <c r="R552" i="1"/>
  <c r="Q552" i="1"/>
  <c r="P552" i="1"/>
  <c r="O552" i="1"/>
  <c r="N552" i="1"/>
  <c r="M552" i="1"/>
  <c r="L552" i="1"/>
  <c r="K552" i="1"/>
  <c r="J552" i="1"/>
  <c r="I552" i="1"/>
  <c r="H552" i="1"/>
  <c r="G552" i="1"/>
  <c r="F552" i="1"/>
  <c r="E552" i="1"/>
  <c r="D552" i="1"/>
  <c r="C552" i="1"/>
  <c r="X545" i="1"/>
  <c r="W545" i="1"/>
  <c r="V545" i="1"/>
  <c r="U545" i="1"/>
  <c r="S545" i="1"/>
  <c r="R545" i="1"/>
  <c r="Q545" i="1"/>
  <c r="P545" i="1"/>
  <c r="O545" i="1"/>
  <c r="N545" i="1"/>
  <c r="M545" i="1"/>
  <c r="L545" i="1"/>
  <c r="K545" i="1"/>
  <c r="J545" i="1"/>
  <c r="I545" i="1"/>
  <c r="H545" i="1"/>
  <c r="G545" i="1"/>
  <c r="F545" i="1"/>
  <c r="E545" i="1"/>
  <c r="D545" i="1"/>
  <c r="C545" i="1"/>
  <c r="X539" i="1"/>
  <c r="W539" i="1"/>
  <c r="V539" i="1"/>
  <c r="U539" i="1"/>
  <c r="S539" i="1"/>
  <c r="R539" i="1"/>
  <c r="Q539" i="1"/>
  <c r="P539" i="1"/>
  <c r="O539" i="1"/>
  <c r="N539" i="1"/>
  <c r="M539" i="1"/>
  <c r="L539" i="1"/>
  <c r="K539" i="1"/>
  <c r="J539" i="1"/>
  <c r="I539" i="1"/>
  <c r="H539" i="1"/>
  <c r="G539" i="1"/>
  <c r="F539" i="1"/>
  <c r="E539" i="1"/>
  <c r="D539" i="1"/>
  <c r="C539" i="1"/>
  <c r="X533" i="1"/>
  <c r="W533" i="1"/>
  <c r="V533" i="1"/>
  <c r="U533" i="1"/>
  <c r="S533" i="1"/>
  <c r="R533" i="1"/>
  <c r="Q533" i="1"/>
  <c r="P533" i="1"/>
  <c r="O533" i="1"/>
  <c r="N533" i="1"/>
  <c r="M533" i="1"/>
  <c r="L533" i="1"/>
  <c r="K533" i="1"/>
  <c r="J533" i="1"/>
  <c r="I533" i="1"/>
  <c r="H533" i="1"/>
  <c r="G533" i="1"/>
  <c r="F533" i="1"/>
  <c r="E533" i="1"/>
  <c r="D533" i="1"/>
  <c r="C533" i="1"/>
  <c r="X528" i="1"/>
  <c r="W528" i="1"/>
  <c r="V528" i="1"/>
  <c r="U528" i="1"/>
  <c r="T528" i="1"/>
  <c r="S528" i="1"/>
  <c r="R528" i="1"/>
  <c r="Q528" i="1"/>
  <c r="P528" i="1"/>
  <c r="O528" i="1"/>
  <c r="N528" i="1"/>
  <c r="M528" i="1"/>
  <c r="L528" i="1"/>
  <c r="K528" i="1"/>
  <c r="J528" i="1"/>
  <c r="I528" i="1"/>
  <c r="H528" i="1"/>
  <c r="G528" i="1"/>
  <c r="F528" i="1"/>
  <c r="E528" i="1"/>
  <c r="D528" i="1"/>
  <c r="C528" i="1"/>
  <c r="X523" i="1"/>
  <c r="W523" i="1"/>
  <c r="V523" i="1"/>
  <c r="U523" i="1"/>
  <c r="S523" i="1"/>
  <c r="R523" i="1"/>
  <c r="Q523" i="1"/>
  <c r="P523" i="1"/>
  <c r="O523" i="1"/>
  <c r="N523" i="1"/>
  <c r="M523" i="1"/>
  <c r="L523" i="1"/>
  <c r="K523" i="1"/>
  <c r="J523" i="1"/>
  <c r="I523" i="1"/>
  <c r="H523" i="1"/>
  <c r="G523" i="1"/>
  <c r="F523" i="1"/>
  <c r="E523" i="1"/>
  <c r="D523" i="1"/>
  <c r="C523" i="1"/>
  <c r="X518" i="1"/>
  <c r="W518" i="1"/>
  <c r="V518" i="1"/>
  <c r="U518" i="1"/>
  <c r="S518" i="1"/>
  <c r="R518" i="1"/>
  <c r="Q518" i="1"/>
  <c r="P518" i="1"/>
  <c r="O518" i="1"/>
  <c r="N518" i="1"/>
  <c r="M518" i="1"/>
  <c r="L518" i="1"/>
  <c r="K518" i="1"/>
  <c r="J518" i="1"/>
  <c r="I518" i="1"/>
  <c r="H518" i="1"/>
  <c r="G518" i="1"/>
  <c r="F518" i="1"/>
  <c r="E518" i="1"/>
  <c r="D518" i="1"/>
  <c r="C518" i="1"/>
  <c r="X515" i="1"/>
  <c r="W515" i="1"/>
  <c r="V515" i="1"/>
  <c r="U515" i="1"/>
  <c r="T515" i="1"/>
  <c r="T519" i="1" s="1"/>
  <c r="S515" i="1"/>
  <c r="R515" i="1"/>
  <c r="Q515" i="1"/>
  <c r="P515" i="1"/>
  <c r="O515" i="1"/>
  <c r="N515" i="1"/>
  <c r="M515" i="1"/>
  <c r="L515" i="1"/>
  <c r="K515" i="1"/>
  <c r="J515" i="1"/>
  <c r="I515" i="1"/>
  <c r="H515" i="1"/>
  <c r="G515" i="1"/>
  <c r="F515" i="1"/>
  <c r="E515" i="1"/>
  <c r="D515" i="1"/>
  <c r="C515" i="1"/>
  <c r="X508" i="1"/>
  <c r="W508" i="1"/>
  <c r="V508" i="1"/>
  <c r="U508" i="1"/>
  <c r="S508" i="1"/>
  <c r="R508" i="1"/>
  <c r="Q508" i="1"/>
  <c r="P508" i="1"/>
  <c r="O508" i="1"/>
  <c r="N508" i="1"/>
  <c r="M508" i="1"/>
  <c r="L508" i="1"/>
  <c r="K508" i="1"/>
  <c r="J508" i="1"/>
  <c r="I508" i="1"/>
  <c r="H508" i="1"/>
  <c r="G508" i="1"/>
  <c r="F508" i="1"/>
  <c r="E508" i="1"/>
  <c r="D508" i="1"/>
  <c r="C508" i="1"/>
  <c r="X501" i="1"/>
  <c r="W501" i="1"/>
  <c r="V501" i="1"/>
  <c r="U501" i="1"/>
  <c r="S501" i="1"/>
  <c r="R501" i="1"/>
  <c r="Q501" i="1"/>
  <c r="P501" i="1"/>
  <c r="O501" i="1"/>
  <c r="N501" i="1"/>
  <c r="M501" i="1"/>
  <c r="L501" i="1"/>
  <c r="K501" i="1"/>
  <c r="J501" i="1"/>
  <c r="I501" i="1"/>
  <c r="H501" i="1"/>
  <c r="G501" i="1"/>
  <c r="F501" i="1"/>
  <c r="E501" i="1"/>
  <c r="D501" i="1"/>
  <c r="C501" i="1"/>
  <c r="X496" i="1"/>
  <c r="W496" i="1"/>
  <c r="V496" i="1"/>
  <c r="U496" i="1"/>
  <c r="S496" i="1"/>
  <c r="R496" i="1"/>
  <c r="Q496" i="1"/>
  <c r="P496" i="1"/>
  <c r="O496" i="1"/>
  <c r="N496" i="1"/>
  <c r="M496" i="1"/>
  <c r="L496" i="1"/>
  <c r="K496" i="1"/>
  <c r="J496" i="1"/>
  <c r="I496" i="1"/>
  <c r="H496" i="1"/>
  <c r="G496" i="1"/>
  <c r="F496" i="1"/>
  <c r="E496" i="1"/>
  <c r="D496" i="1"/>
  <c r="C496" i="1"/>
  <c r="X488" i="1"/>
  <c r="W488" i="1"/>
  <c r="V488" i="1"/>
  <c r="U488" i="1"/>
  <c r="S488" i="1"/>
  <c r="R488" i="1"/>
  <c r="Q488" i="1"/>
  <c r="P488" i="1"/>
  <c r="O488" i="1"/>
  <c r="N488" i="1"/>
  <c r="M488" i="1"/>
  <c r="L488" i="1"/>
  <c r="K488" i="1"/>
  <c r="J488" i="1"/>
  <c r="I488" i="1"/>
  <c r="H488" i="1"/>
  <c r="G488" i="1"/>
  <c r="F488" i="1"/>
  <c r="E488" i="1"/>
  <c r="D488" i="1"/>
  <c r="C488" i="1"/>
  <c r="X478" i="1"/>
  <c r="W478" i="1"/>
  <c r="V478" i="1"/>
  <c r="U478" i="1"/>
  <c r="S478" i="1"/>
  <c r="R478" i="1"/>
  <c r="Q478" i="1"/>
  <c r="P478" i="1"/>
  <c r="O478" i="1"/>
  <c r="N478" i="1"/>
  <c r="M478" i="1"/>
  <c r="L478" i="1"/>
  <c r="K478" i="1"/>
  <c r="J478" i="1"/>
  <c r="I478" i="1"/>
  <c r="H478" i="1"/>
  <c r="G478" i="1"/>
  <c r="F478" i="1"/>
  <c r="E478" i="1"/>
  <c r="D478" i="1"/>
  <c r="C478" i="1"/>
  <c r="X472" i="1"/>
  <c r="W472" i="1"/>
  <c r="V472" i="1"/>
  <c r="U472" i="1"/>
  <c r="S472" i="1"/>
  <c r="R472" i="1"/>
  <c r="Q472" i="1"/>
  <c r="P472" i="1"/>
  <c r="O472" i="1"/>
  <c r="N472" i="1"/>
  <c r="M472" i="1"/>
  <c r="L472" i="1"/>
  <c r="K472" i="1"/>
  <c r="J472" i="1"/>
  <c r="I472" i="1"/>
  <c r="H472" i="1"/>
  <c r="G472" i="1"/>
  <c r="F472" i="1"/>
  <c r="E472" i="1"/>
  <c r="D472" i="1"/>
  <c r="C472" i="1"/>
  <c r="X468" i="1"/>
  <c r="W468" i="1"/>
  <c r="V468" i="1"/>
  <c r="U468" i="1"/>
  <c r="S468" i="1"/>
  <c r="R468" i="1"/>
  <c r="Q468" i="1"/>
  <c r="P468" i="1"/>
  <c r="O468" i="1"/>
  <c r="N468" i="1"/>
  <c r="M468" i="1"/>
  <c r="L468" i="1"/>
  <c r="K468" i="1"/>
  <c r="J468" i="1"/>
  <c r="I468" i="1"/>
  <c r="H468" i="1"/>
  <c r="G468" i="1"/>
  <c r="F468" i="1"/>
  <c r="E468" i="1"/>
  <c r="D468" i="1"/>
  <c r="C468" i="1"/>
  <c r="X457" i="1"/>
  <c r="W457" i="1"/>
  <c r="V457" i="1"/>
  <c r="U457" i="1"/>
  <c r="S457" i="1"/>
  <c r="R457" i="1"/>
  <c r="Q457" i="1"/>
  <c r="P457" i="1"/>
  <c r="O457" i="1"/>
  <c r="N457" i="1"/>
  <c r="M457" i="1"/>
  <c r="L457" i="1"/>
  <c r="K457" i="1"/>
  <c r="J457" i="1"/>
  <c r="I457" i="1"/>
  <c r="H457" i="1"/>
  <c r="G457" i="1"/>
  <c r="F457" i="1"/>
  <c r="E457" i="1"/>
  <c r="D457" i="1"/>
  <c r="C457" i="1"/>
  <c r="X453" i="1"/>
  <c r="W453" i="1"/>
  <c r="V453" i="1"/>
  <c r="U453" i="1"/>
  <c r="S453" i="1"/>
  <c r="R453" i="1"/>
  <c r="Q453" i="1"/>
  <c r="P453" i="1"/>
  <c r="O453" i="1"/>
  <c r="N453" i="1"/>
  <c r="M453" i="1"/>
  <c r="L453" i="1"/>
  <c r="K453" i="1"/>
  <c r="J453" i="1"/>
  <c r="I453" i="1"/>
  <c r="H453" i="1"/>
  <c r="G453" i="1"/>
  <c r="F453" i="1"/>
  <c r="E453" i="1"/>
  <c r="D453" i="1"/>
  <c r="C453" i="1"/>
  <c r="X448" i="1"/>
  <c r="W448" i="1"/>
  <c r="V448" i="1"/>
  <c r="U448" i="1"/>
  <c r="T448" i="1"/>
  <c r="S448" i="1"/>
  <c r="R448" i="1"/>
  <c r="Q448" i="1"/>
  <c r="P448" i="1"/>
  <c r="O448" i="1"/>
  <c r="N448" i="1"/>
  <c r="M448" i="1"/>
  <c r="L448" i="1"/>
  <c r="K448" i="1"/>
  <c r="J448" i="1"/>
  <c r="I448" i="1"/>
  <c r="H448" i="1"/>
  <c r="G448" i="1"/>
  <c r="F448" i="1"/>
  <c r="E448" i="1"/>
  <c r="D448" i="1"/>
  <c r="C448" i="1"/>
  <c r="X444" i="1"/>
  <c r="W444" i="1"/>
  <c r="V444" i="1"/>
  <c r="U444" i="1"/>
  <c r="T444" i="1"/>
  <c r="S444" i="1"/>
  <c r="R444" i="1"/>
  <c r="Q444" i="1"/>
  <c r="P444" i="1"/>
  <c r="O444" i="1"/>
  <c r="N444" i="1"/>
  <c r="M444" i="1"/>
  <c r="L444" i="1"/>
  <c r="K444" i="1"/>
  <c r="J444" i="1"/>
  <c r="I444" i="1"/>
  <c r="H444" i="1"/>
  <c r="G444" i="1"/>
  <c r="F444" i="1"/>
  <c r="E444" i="1"/>
  <c r="D444" i="1"/>
  <c r="C444" i="1"/>
  <c r="T440" i="1"/>
  <c r="X439" i="1"/>
  <c r="X440" i="1" s="1"/>
  <c r="W439" i="1"/>
  <c r="W440" i="1" s="1"/>
  <c r="V439" i="1"/>
  <c r="V440" i="1" s="1"/>
  <c r="U439" i="1"/>
  <c r="U440" i="1" s="1"/>
  <c r="S439" i="1"/>
  <c r="S440" i="1" s="1"/>
  <c r="R439" i="1"/>
  <c r="R440" i="1" s="1"/>
  <c r="Q439" i="1"/>
  <c r="Q440" i="1" s="1"/>
  <c r="P439" i="1"/>
  <c r="P440" i="1" s="1"/>
  <c r="O439" i="1"/>
  <c r="O440" i="1" s="1"/>
  <c r="N439" i="1"/>
  <c r="N440" i="1" s="1"/>
  <c r="M439" i="1"/>
  <c r="M440" i="1" s="1"/>
  <c r="L439" i="1"/>
  <c r="L440" i="1" s="1"/>
  <c r="K439" i="1"/>
  <c r="K440" i="1" s="1"/>
  <c r="J439" i="1"/>
  <c r="J440" i="1" s="1"/>
  <c r="I439" i="1"/>
  <c r="I440" i="1" s="1"/>
  <c r="H439" i="1"/>
  <c r="H440" i="1" s="1"/>
  <c r="G439" i="1"/>
  <c r="G440" i="1" s="1"/>
  <c r="F439" i="1"/>
  <c r="F440" i="1" s="1"/>
  <c r="E439" i="1"/>
  <c r="E440" i="1" s="1"/>
  <c r="D439" i="1"/>
  <c r="D440" i="1" s="1"/>
  <c r="C439" i="1"/>
  <c r="C440" i="1" s="1"/>
  <c r="X434" i="1"/>
  <c r="W434" i="1"/>
  <c r="V434" i="1"/>
  <c r="U434" i="1"/>
  <c r="S434" i="1"/>
  <c r="R434" i="1"/>
  <c r="Q434" i="1"/>
  <c r="P434" i="1"/>
  <c r="O434" i="1"/>
  <c r="N434" i="1"/>
  <c r="M434" i="1"/>
  <c r="L434" i="1"/>
  <c r="K434" i="1"/>
  <c r="J434" i="1"/>
  <c r="I434" i="1"/>
  <c r="H434" i="1"/>
  <c r="G434" i="1"/>
  <c r="F434" i="1"/>
  <c r="E434" i="1"/>
  <c r="D434" i="1"/>
  <c r="C434" i="1"/>
  <c r="X431" i="1"/>
  <c r="W431" i="1"/>
  <c r="V431" i="1"/>
  <c r="U431" i="1"/>
  <c r="S431" i="1"/>
  <c r="R431" i="1"/>
  <c r="Q431" i="1"/>
  <c r="P431" i="1"/>
  <c r="O431" i="1"/>
  <c r="N431" i="1"/>
  <c r="M431" i="1"/>
  <c r="L431" i="1"/>
  <c r="K431" i="1"/>
  <c r="J431" i="1"/>
  <c r="I431" i="1"/>
  <c r="H431" i="1"/>
  <c r="G431" i="1"/>
  <c r="F431" i="1"/>
  <c r="E431" i="1"/>
  <c r="D431" i="1"/>
  <c r="C431" i="1"/>
  <c r="X425" i="1"/>
  <c r="W425" i="1"/>
  <c r="V425" i="1"/>
  <c r="U425" i="1"/>
  <c r="T425" i="1"/>
  <c r="S425" i="1"/>
  <c r="R425" i="1"/>
  <c r="Q425" i="1"/>
  <c r="P425" i="1"/>
  <c r="O425" i="1"/>
  <c r="N425" i="1"/>
  <c r="M425" i="1"/>
  <c r="L425" i="1"/>
  <c r="K425" i="1"/>
  <c r="J425" i="1"/>
  <c r="I425" i="1"/>
  <c r="H425" i="1"/>
  <c r="G425" i="1"/>
  <c r="F425" i="1"/>
  <c r="E425" i="1"/>
  <c r="D425" i="1"/>
  <c r="C425" i="1"/>
  <c r="X422" i="1"/>
  <c r="W422" i="1"/>
  <c r="V422" i="1"/>
  <c r="U422" i="1"/>
  <c r="S422" i="1"/>
  <c r="R422" i="1"/>
  <c r="Q422" i="1"/>
  <c r="P422" i="1"/>
  <c r="O422" i="1"/>
  <c r="N422" i="1"/>
  <c r="M422" i="1"/>
  <c r="L422" i="1"/>
  <c r="K422" i="1"/>
  <c r="J422" i="1"/>
  <c r="I422" i="1"/>
  <c r="H422" i="1"/>
  <c r="G422" i="1"/>
  <c r="F422" i="1"/>
  <c r="E422" i="1"/>
  <c r="D422" i="1"/>
  <c r="C422" i="1"/>
  <c r="X418" i="1"/>
  <c r="W418" i="1"/>
  <c r="V418" i="1"/>
  <c r="U418" i="1"/>
  <c r="S418" i="1"/>
  <c r="R418" i="1"/>
  <c r="Q418" i="1"/>
  <c r="P418" i="1"/>
  <c r="O418" i="1"/>
  <c r="N418" i="1"/>
  <c r="M418" i="1"/>
  <c r="L418" i="1"/>
  <c r="K418" i="1"/>
  <c r="J418" i="1"/>
  <c r="I418" i="1"/>
  <c r="H418" i="1"/>
  <c r="G418" i="1"/>
  <c r="F418" i="1"/>
  <c r="E418" i="1"/>
  <c r="D418" i="1"/>
  <c r="C418" i="1"/>
  <c r="X411" i="1"/>
  <c r="W411" i="1"/>
  <c r="V411" i="1"/>
  <c r="U411" i="1"/>
  <c r="S411" i="1"/>
  <c r="R411" i="1"/>
  <c r="Q411" i="1"/>
  <c r="P411" i="1"/>
  <c r="O411" i="1"/>
  <c r="N411" i="1"/>
  <c r="M411" i="1"/>
  <c r="L411" i="1"/>
  <c r="K411" i="1"/>
  <c r="J411" i="1"/>
  <c r="I411" i="1"/>
  <c r="H411" i="1"/>
  <c r="G411" i="1"/>
  <c r="F411" i="1"/>
  <c r="E411" i="1"/>
  <c r="D411" i="1"/>
  <c r="C411" i="1"/>
  <c r="X405" i="1"/>
  <c r="W405" i="1"/>
  <c r="V405" i="1"/>
  <c r="U405" i="1"/>
  <c r="S405" i="1"/>
  <c r="R405" i="1"/>
  <c r="Q405" i="1"/>
  <c r="P405" i="1"/>
  <c r="O405" i="1"/>
  <c r="N405" i="1"/>
  <c r="M405" i="1"/>
  <c r="L405" i="1"/>
  <c r="K405" i="1"/>
  <c r="J405" i="1"/>
  <c r="I405" i="1"/>
  <c r="H405" i="1"/>
  <c r="G405" i="1"/>
  <c r="F405" i="1"/>
  <c r="E405" i="1"/>
  <c r="D405" i="1"/>
  <c r="C405" i="1"/>
  <c r="X400" i="1"/>
  <c r="W400" i="1"/>
  <c r="V400" i="1"/>
  <c r="U400" i="1"/>
  <c r="S400" i="1"/>
  <c r="R400" i="1"/>
  <c r="Q400" i="1"/>
  <c r="P400" i="1"/>
  <c r="O400" i="1"/>
  <c r="N400" i="1"/>
  <c r="M400" i="1"/>
  <c r="L400" i="1"/>
  <c r="K400" i="1"/>
  <c r="J400" i="1"/>
  <c r="I400" i="1"/>
  <c r="H400" i="1"/>
  <c r="G400" i="1"/>
  <c r="F400" i="1"/>
  <c r="E400" i="1"/>
  <c r="D400" i="1"/>
  <c r="C400" i="1"/>
  <c r="X394" i="1"/>
  <c r="W394" i="1"/>
  <c r="V394" i="1"/>
  <c r="U394" i="1"/>
  <c r="S394" i="1"/>
  <c r="R394" i="1"/>
  <c r="Q394" i="1"/>
  <c r="P394" i="1"/>
  <c r="O394" i="1"/>
  <c r="N394" i="1"/>
  <c r="M394" i="1"/>
  <c r="L394" i="1"/>
  <c r="K394" i="1"/>
  <c r="J394" i="1"/>
  <c r="I394" i="1"/>
  <c r="H394" i="1"/>
  <c r="G394" i="1"/>
  <c r="F394" i="1"/>
  <c r="E394" i="1"/>
  <c r="D394" i="1"/>
  <c r="C394" i="1"/>
  <c r="X388" i="1"/>
  <c r="W388" i="1"/>
  <c r="V388" i="1"/>
  <c r="U388" i="1"/>
  <c r="S388" i="1"/>
  <c r="R388" i="1"/>
  <c r="Q388" i="1"/>
  <c r="P388" i="1"/>
  <c r="O388" i="1"/>
  <c r="N388" i="1"/>
  <c r="M388" i="1"/>
  <c r="L388" i="1"/>
  <c r="K388" i="1"/>
  <c r="J388" i="1"/>
  <c r="I388" i="1"/>
  <c r="H388" i="1"/>
  <c r="G388" i="1"/>
  <c r="F388" i="1"/>
  <c r="E388" i="1"/>
  <c r="D388" i="1"/>
  <c r="C388" i="1"/>
  <c r="X385" i="1"/>
  <c r="W385" i="1"/>
  <c r="V385" i="1"/>
  <c r="U385" i="1"/>
  <c r="S385" i="1"/>
  <c r="R385" i="1"/>
  <c r="Q385" i="1"/>
  <c r="P385" i="1"/>
  <c r="O385" i="1"/>
  <c r="N385" i="1"/>
  <c r="M385" i="1"/>
  <c r="L385" i="1"/>
  <c r="K385" i="1"/>
  <c r="J385" i="1"/>
  <c r="I385" i="1"/>
  <c r="H385" i="1"/>
  <c r="G385" i="1"/>
  <c r="F385" i="1"/>
  <c r="E385" i="1"/>
  <c r="D385" i="1"/>
  <c r="C385" i="1"/>
  <c r="X378" i="1"/>
  <c r="W378" i="1"/>
  <c r="V378" i="1"/>
  <c r="U378" i="1"/>
  <c r="S378" i="1"/>
  <c r="R378" i="1"/>
  <c r="Q378" i="1"/>
  <c r="P378" i="1"/>
  <c r="O378" i="1"/>
  <c r="N378" i="1"/>
  <c r="M378" i="1"/>
  <c r="L378" i="1"/>
  <c r="K378" i="1"/>
  <c r="J378" i="1"/>
  <c r="I378" i="1"/>
  <c r="H378" i="1"/>
  <c r="G378" i="1"/>
  <c r="F378" i="1"/>
  <c r="E378" i="1"/>
  <c r="D378" i="1"/>
  <c r="C378" i="1"/>
  <c r="X374" i="1"/>
  <c r="W374" i="1"/>
  <c r="V374" i="1"/>
  <c r="U374" i="1"/>
  <c r="S374" i="1"/>
  <c r="R374" i="1"/>
  <c r="Q374" i="1"/>
  <c r="P374" i="1"/>
  <c r="O374" i="1"/>
  <c r="N374" i="1"/>
  <c r="M374" i="1"/>
  <c r="L374" i="1"/>
  <c r="K374" i="1"/>
  <c r="J374" i="1"/>
  <c r="I374" i="1"/>
  <c r="H374" i="1"/>
  <c r="G374" i="1"/>
  <c r="F374" i="1"/>
  <c r="E374" i="1"/>
  <c r="D374" i="1"/>
  <c r="C374" i="1"/>
  <c r="X371" i="1"/>
  <c r="W371" i="1"/>
  <c r="V371" i="1"/>
  <c r="U371" i="1"/>
  <c r="S371" i="1"/>
  <c r="R371" i="1"/>
  <c r="Q371" i="1"/>
  <c r="P371" i="1"/>
  <c r="O371" i="1"/>
  <c r="N371" i="1"/>
  <c r="M371" i="1"/>
  <c r="L371" i="1"/>
  <c r="K371" i="1"/>
  <c r="J371" i="1"/>
  <c r="I371" i="1"/>
  <c r="H371" i="1"/>
  <c r="G371" i="1"/>
  <c r="F371" i="1"/>
  <c r="E371" i="1"/>
  <c r="D371" i="1"/>
  <c r="C371" i="1"/>
  <c r="X366" i="1"/>
  <c r="X367" i="1" s="1"/>
  <c r="W366" i="1"/>
  <c r="W367" i="1" s="1"/>
  <c r="V366" i="1"/>
  <c r="V367" i="1" s="1"/>
  <c r="U366" i="1"/>
  <c r="U367" i="1" s="1"/>
  <c r="S366" i="1"/>
  <c r="S367" i="1" s="1"/>
  <c r="R366" i="1"/>
  <c r="R367" i="1" s="1"/>
  <c r="Q366" i="1"/>
  <c r="Q367" i="1" s="1"/>
  <c r="P366" i="1"/>
  <c r="P367" i="1" s="1"/>
  <c r="O366" i="1"/>
  <c r="O367" i="1" s="1"/>
  <c r="N366" i="1"/>
  <c r="N367" i="1" s="1"/>
  <c r="M366" i="1"/>
  <c r="M367" i="1" s="1"/>
  <c r="L366" i="1"/>
  <c r="L367" i="1" s="1"/>
  <c r="K366" i="1"/>
  <c r="K367" i="1" s="1"/>
  <c r="J366" i="1"/>
  <c r="J367" i="1" s="1"/>
  <c r="I366" i="1"/>
  <c r="I367" i="1" s="1"/>
  <c r="H366" i="1"/>
  <c r="H367" i="1" s="1"/>
  <c r="G366" i="1"/>
  <c r="G367" i="1" s="1"/>
  <c r="F366" i="1"/>
  <c r="F367" i="1" s="1"/>
  <c r="E366" i="1"/>
  <c r="E367" i="1" s="1"/>
  <c r="D366" i="1"/>
  <c r="D367" i="1" s="1"/>
  <c r="C366" i="1"/>
  <c r="C367" i="1" s="1"/>
  <c r="X360" i="1"/>
  <c r="W360" i="1"/>
  <c r="V360" i="1"/>
  <c r="U360" i="1"/>
  <c r="S360" i="1"/>
  <c r="R360" i="1"/>
  <c r="Q360" i="1"/>
  <c r="P360" i="1"/>
  <c r="O360" i="1"/>
  <c r="N360" i="1"/>
  <c r="M360" i="1"/>
  <c r="L360" i="1"/>
  <c r="K360" i="1"/>
  <c r="J360" i="1"/>
  <c r="I360" i="1"/>
  <c r="H360" i="1"/>
  <c r="G360" i="1"/>
  <c r="F360" i="1"/>
  <c r="E360" i="1"/>
  <c r="D360" i="1"/>
  <c r="C360" i="1"/>
  <c r="X354" i="1"/>
  <c r="W354" i="1"/>
  <c r="V354" i="1"/>
  <c r="U354" i="1"/>
  <c r="T354" i="1"/>
  <c r="T361" i="1" s="1"/>
  <c r="S354" i="1"/>
  <c r="R354" i="1"/>
  <c r="Q354" i="1"/>
  <c r="P354" i="1"/>
  <c r="O354" i="1"/>
  <c r="N354" i="1"/>
  <c r="M354" i="1"/>
  <c r="L354" i="1"/>
  <c r="K354" i="1"/>
  <c r="J354" i="1"/>
  <c r="I354" i="1"/>
  <c r="H354" i="1"/>
  <c r="G354" i="1"/>
  <c r="F354" i="1"/>
  <c r="E354" i="1"/>
  <c r="D354" i="1"/>
  <c r="C354" i="1"/>
  <c r="X348" i="1"/>
  <c r="W348" i="1"/>
  <c r="V348" i="1"/>
  <c r="U348" i="1"/>
  <c r="S348" i="1"/>
  <c r="R348" i="1"/>
  <c r="Q348" i="1"/>
  <c r="P348" i="1"/>
  <c r="O348" i="1"/>
  <c r="N348" i="1"/>
  <c r="M348" i="1"/>
  <c r="L348" i="1"/>
  <c r="K348" i="1"/>
  <c r="J348" i="1"/>
  <c r="I348" i="1"/>
  <c r="H348" i="1"/>
  <c r="G348" i="1"/>
  <c r="F348" i="1"/>
  <c r="E348" i="1"/>
  <c r="D348" i="1"/>
  <c r="C348" i="1"/>
  <c r="X340" i="1"/>
  <c r="W340" i="1"/>
  <c r="V340" i="1"/>
  <c r="U340" i="1"/>
  <c r="S340" i="1"/>
  <c r="R340" i="1"/>
  <c r="Q340" i="1"/>
  <c r="P340" i="1"/>
  <c r="O340" i="1"/>
  <c r="N340" i="1"/>
  <c r="M340" i="1"/>
  <c r="L340" i="1"/>
  <c r="K340" i="1"/>
  <c r="J340" i="1"/>
  <c r="I340" i="1"/>
  <c r="H340" i="1"/>
  <c r="G340" i="1"/>
  <c r="F340" i="1"/>
  <c r="E340" i="1"/>
  <c r="D340" i="1"/>
  <c r="C340" i="1"/>
  <c r="X335" i="1"/>
  <c r="W335" i="1"/>
  <c r="V335" i="1"/>
  <c r="U335" i="1"/>
  <c r="S335" i="1"/>
  <c r="R335" i="1"/>
  <c r="Q335" i="1"/>
  <c r="P335" i="1"/>
  <c r="O335" i="1"/>
  <c r="N335" i="1"/>
  <c r="M335" i="1"/>
  <c r="L335" i="1"/>
  <c r="K335" i="1"/>
  <c r="J335" i="1"/>
  <c r="I335" i="1"/>
  <c r="H335" i="1"/>
  <c r="G335" i="1"/>
  <c r="F335" i="1"/>
  <c r="E335" i="1"/>
  <c r="D335" i="1"/>
  <c r="C335" i="1"/>
  <c r="X324" i="1"/>
  <c r="W324" i="1"/>
  <c r="V324" i="1"/>
  <c r="U324" i="1"/>
  <c r="S324" i="1"/>
  <c r="R324" i="1"/>
  <c r="Q324" i="1"/>
  <c r="P324" i="1"/>
  <c r="O324" i="1"/>
  <c r="N324" i="1"/>
  <c r="M324" i="1"/>
  <c r="L324" i="1"/>
  <c r="K324" i="1"/>
  <c r="J324" i="1"/>
  <c r="I324" i="1"/>
  <c r="H324" i="1"/>
  <c r="G324" i="1"/>
  <c r="F324" i="1"/>
  <c r="E324" i="1"/>
  <c r="D324" i="1"/>
  <c r="C324" i="1"/>
  <c r="X315" i="1"/>
  <c r="W315" i="1"/>
  <c r="V315" i="1"/>
  <c r="U315" i="1"/>
  <c r="T315" i="1"/>
  <c r="S315" i="1"/>
  <c r="R315" i="1"/>
  <c r="Q315" i="1"/>
  <c r="P315" i="1"/>
  <c r="O315" i="1"/>
  <c r="N315" i="1"/>
  <c r="M315" i="1"/>
  <c r="L315" i="1"/>
  <c r="K315" i="1"/>
  <c r="J315" i="1"/>
  <c r="I315" i="1"/>
  <c r="H315" i="1"/>
  <c r="G315" i="1"/>
  <c r="F315" i="1"/>
  <c r="E315" i="1"/>
  <c r="D315" i="1"/>
  <c r="C315" i="1"/>
  <c r="M312" i="1"/>
  <c r="L312" i="1"/>
  <c r="K312" i="1"/>
  <c r="J312" i="1"/>
  <c r="I312" i="1"/>
  <c r="H312" i="1"/>
  <c r="G312" i="1"/>
  <c r="F312" i="1"/>
  <c r="E312" i="1"/>
  <c r="D312" i="1"/>
  <c r="C312" i="1"/>
  <c r="X309" i="1"/>
  <c r="W309" i="1"/>
  <c r="V309" i="1"/>
  <c r="U309" i="1"/>
  <c r="S309" i="1"/>
  <c r="R309" i="1"/>
  <c r="Q309" i="1"/>
  <c r="P309" i="1"/>
  <c r="O309" i="1"/>
  <c r="N309" i="1"/>
  <c r="M309" i="1"/>
  <c r="L309" i="1"/>
  <c r="K309" i="1"/>
  <c r="J309" i="1"/>
  <c r="I309" i="1"/>
  <c r="H309" i="1"/>
  <c r="G309" i="1"/>
  <c r="F309" i="1"/>
  <c r="E309" i="1"/>
  <c r="D309" i="1"/>
  <c r="C309" i="1"/>
  <c r="X304" i="1"/>
  <c r="W304" i="1"/>
  <c r="V304" i="1"/>
  <c r="U304" i="1"/>
  <c r="S304" i="1"/>
  <c r="R304" i="1"/>
  <c r="Q304" i="1"/>
  <c r="P304" i="1"/>
  <c r="O304" i="1"/>
  <c r="N304" i="1"/>
  <c r="M304" i="1"/>
  <c r="L304" i="1"/>
  <c r="K304" i="1"/>
  <c r="J304" i="1"/>
  <c r="I304" i="1"/>
  <c r="H304" i="1"/>
  <c r="G304" i="1"/>
  <c r="F304" i="1"/>
  <c r="E304" i="1"/>
  <c r="D304" i="1"/>
  <c r="C304" i="1"/>
  <c r="X300" i="1"/>
  <c r="W300" i="1"/>
  <c r="V300" i="1"/>
  <c r="U300" i="1"/>
  <c r="S300" i="1"/>
  <c r="R300" i="1"/>
  <c r="Q300" i="1"/>
  <c r="P300" i="1"/>
  <c r="O300" i="1"/>
  <c r="N300" i="1"/>
  <c r="M300" i="1"/>
  <c r="L300" i="1"/>
  <c r="K300" i="1"/>
  <c r="J300" i="1"/>
  <c r="I300" i="1"/>
  <c r="H300" i="1"/>
  <c r="G300" i="1"/>
  <c r="F300" i="1"/>
  <c r="E300" i="1"/>
  <c r="D300" i="1"/>
  <c r="C300" i="1"/>
  <c r="X293" i="1"/>
  <c r="W293" i="1"/>
  <c r="V293" i="1"/>
  <c r="U293" i="1"/>
  <c r="T293" i="1"/>
  <c r="T294" i="1" s="1"/>
  <c r="S293" i="1"/>
  <c r="R293" i="1"/>
  <c r="Q293" i="1"/>
  <c r="P293" i="1"/>
  <c r="O293" i="1"/>
  <c r="N293" i="1"/>
  <c r="M293" i="1"/>
  <c r="L293" i="1"/>
  <c r="K293" i="1"/>
  <c r="J293" i="1"/>
  <c r="I293" i="1"/>
  <c r="H293" i="1"/>
  <c r="G293" i="1"/>
  <c r="F293" i="1"/>
  <c r="E293" i="1"/>
  <c r="D293" i="1"/>
  <c r="C293" i="1"/>
  <c r="X290" i="1"/>
  <c r="W290" i="1"/>
  <c r="V290" i="1"/>
  <c r="U290" i="1"/>
  <c r="S290" i="1"/>
  <c r="R290" i="1"/>
  <c r="Q290" i="1"/>
  <c r="P290" i="1"/>
  <c r="O290" i="1"/>
  <c r="N290" i="1"/>
  <c r="M290" i="1"/>
  <c r="L290" i="1"/>
  <c r="K290" i="1"/>
  <c r="J290" i="1"/>
  <c r="I290" i="1"/>
  <c r="H290" i="1"/>
  <c r="G290" i="1"/>
  <c r="F290" i="1"/>
  <c r="E290" i="1"/>
  <c r="D290" i="1"/>
  <c r="C290" i="1"/>
  <c r="X280" i="1"/>
  <c r="W280" i="1"/>
  <c r="V280" i="1"/>
  <c r="U280" i="1"/>
  <c r="S280" i="1"/>
  <c r="R280" i="1"/>
  <c r="Q280" i="1"/>
  <c r="P280" i="1"/>
  <c r="O280" i="1"/>
  <c r="N280" i="1"/>
  <c r="M280" i="1"/>
  <c r="L280" i="1"/>
  <c r="K280" i="1"/>
  <c r="J280" i="1"/>
  <c r="I280" i="1"/>
  <c r="H280" i="1"/>
  <c r="G280" i="1"/>
  <c r="F280" i="1"/>
  <c r="E280" i="1"/>
  <c r="D280" i="1"/>
  <c r="C280" i="1"/>
  <c r="X277" i="1"/>
  <c r="W277" i="1"/>
  <c r="V277" i="1"/>
  <c r="U277" i="1"/>
  <c r="S277" i="1"/>
  <c r="R277" i="1"/>
  <c r="Q277" i="1"/>
  <c r="P277" i="1"/>
  <c r="O277" i="1"/>
  <c r="N277" i="1"/>
  <c r="M277" i="1"/>
  <c r="L277" i="1"/>
  <c r="K277" i="1"/>
  <c r="J277" i="1"/>
  <c r="I277" i="1"/>
  <c r="H277" i="1"/>
  <c r="G277" i="1"/>
  <c r="F277" i="1"/>
  <c r="E277" i="1"/>
  <c r="D277" i="1"/>
  <c r="C277" i="1"/>
  <c r="X272" i="1"/>
  <c r="W272" i="1"/>
  <c r="V272" i="1"/>
  <c r="U272" i="1"/>
  <c r="S272" i="1"/>
  <c r="R272" i="1"/>
  <c r="Q272" i="1"/>
  <c r="P272" i="1"/>
  <c r="O272" i="1"/>
  <c r="N272" i="1"/>
  <c r="M272" i="1"/>
  <c r="L272" i="1"/>
  <c r="K272" i="1"/>
  <c r="J272" i="1"/>
  <c r="I272" i="1"/>
  <c r="H272" i="1"/>
  <c r="G272" i="1"/>
  <c r="F272" i="1"/>
  <c r="E272" i="1"/>
  <c r="D272" i="1"/>
  <c r="C272" i="1"/>
  <c r="X269" i="1"/>
  <c r="W269" i="1"/>
  <c r="V269" i="1"/>
  <c r="U269" i="1"/>
  <c r="S269" i="1"/>
  <c r="R269" i="1"/>
  <c r="Q269" i="1"/>
  <c r="P269" i="1"/>
  <c r="O269" i="1"/>
  <c r="N269" i="1"/>
  <c r="M269" i="1"/>
  <c r="L269" i="1"/>
  <c r="K269" i="1"/>
  <c r="J269" i="1"/>
  <c r="I269" i="1"/>
  <c r="H269" i="1"/>
  <c r="G269" i="1"/>
  <c r="F269" i="1"/>
  <c r="E269" i="1"/>
  <c r="D269" i="1"/>
  <c r="C269" i="1"/>
  <c r="X257" i="1"/>
  <c r="W257" i="1"/>
  <c r="V257" i="1"/>
  <c r="U257" i="1"/>
  <c r="S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X254" i="1"/>
  <c r="W254" i="1"/>
  <c r="V254" i="1"/>
  <c r="U254" i="1"/>
  <c r="S254" i="1"/>
  <c r="R254" i="1"/>
  <c r="Q254" i="1"/>
  <c r="P254" i="1"/>
  <c r="O254" i="1"/>
  <c r="N254" i="1"/>
  <c r="M254" i="1"/>
  <c r="L254" i="1"/>
  <c r="K254" i="1"/>
  <c r="J254" i="1"/>
  <c r="I254" i="1"/>
  <c r="H254" i="1"/>
  <c r="G254" i="1"/>
  <c r="F254" i="1"/>
  <c r="E254" i="1"/>
  <c r="D254" i="1"/>
  <c r="C254" i="1"/>
  <c r="X249" i="1"/>
  <c r="W249" i="1"/>
  <c r="V249" i="1"/>
  <c r="U249" i="1"/>
  <c r="S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X244" i="1"/>
  <c r="W244" i="1"/>
  <c r="V244" i="1"/>
  <c r="U244" i="1"/>
  <c r="S244" i="1"/>
  <c r="R244" i="1"/>
  <c r="Q244" i="1"/>
  <c r="P244" i="1"/>
  <c r="O244" i="1"/>
  <c r="N244" i="1"/>
  <c r="M244" i="1"/>
  <c r="L244" i="1"/>
  <c r="K244" i="1"/>
  <c r="J244" i="1"/>
  <c r="I244" i="1"/>
  <c r="H244" i="1"/>
  <c r="G244" i="1"/>
  <c r="F244" i="1"/>
  <c r="E244" i="1"/>
  <c r="D244" i="1"/>
  <c r="C244" i="1"/>
  <c r="X240" i="1"/>
  <c r="W240" i="1"/>
  <c r="V240" i="1"/>
  <c r="U240" i="1"/>
  <c r="S240" i="1"/>
  <c r="R240" i="1"/>
  <c r="Q240" i="1"/>
  <c r="P240" i="1"/>
  <c r="O240" i="1"/>
  <c r="N240" i="1"/>
  <c r="M240" i="1"/>
  <c r="L240" i="1"/>
  <c r="K240" i="1"/>
  <c r="J240" i="1"/>
  <c r="I240" i="1"/>
  <c r="H240" i="1"/>
  <c r="G240" i="1"/>
  <c r="F240" i="1"/>
  <c r="E240" i="1"/>
  <c r="D240" i="1"/>
  <c r="C240" i="1"/>
  <c r="X237" i="1"/>
  <c r="W237" i="1"/>
  <c r="V237" i="1"/>
  <c r="U237" i="1"/>
  <c r="S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R231" i="1"/>
  <c r="Q231" i="1"/>
  <c r="P231" i="1"/>
  <c r="O231" i="1"/>
  <c r="N231" i="1"/>
  <c r="M231" i="1"/>
  <c r="L231" i="1"/>
  <c r="K231" i="1"/>
  <c r="J231" i="1"/>
  <c r="I231" i="1"/>
  <c r="H231" i="1"/>
  <c r="G231" i="1"/>
  <c r="F231" i="1"/>
  <c r="E231" i="1"/>
  <c r="D231" i="1"/>
  <c r="X228" i="1"/>
  <c r="W228" i="1"/>
  <c r="V228" i="1"/>
  <c r="U228" i="1"/>
  <c r="S228" i="1"/>
  <c r="R228" i="1"/>
  <c r="Q228" i="1"/>
  <c r="P228" i="1"/>
  <c r="O228" i="1"/>
  <c r="N228" i="1"/>
  <c r="M228" i="1"/>
  <c r="L228" i="1"/>
  <c r="K228" i="1"/>
  <c r="J228" i="1"/>
  <c r="I228" i="1"/>
  <c r="H228" i="1"/>
  <c r="G228" i="1"/>
  <c r="F228" i="1"/>
  <c r="E228" i="1"/>
  <c r="D228" i="1"/>
  <c r="C228" i="1"/>
  <c r="X219" i="1"/>
  <c r="W219" i="1"/>
  <c r="V219" i="1"/>
  <c r="U219" i="1"/>
  <c r="S219" i="1"/>
  <c r="R219" i="1"/>
  <c r="Q219" i="1"/>
  <c r="P219" i="1"/>
  <c r="O219" i="1"/>
  <c r="N219" i="1"/>
  <c r="M219" i="1"/>
  <c r="L219" i="1"/>
  <c r="K219" i="1"/>
  <c r="J219" i="1"/>
  <c r="I219" i="1"/>
  <c r="H219" i="1"/>
  <c r="G219" i="1"/>
  <c r="F219" i="1"/>
  <c r="E219" i="1"/>
  <c r="D219" i="1"/>
  <c r="C219" i="1"/>
  <c r="X216" i="1"/>
  <c r="W216" i="1"/>
  <c r="V216" i="1"/>
  <c r="U216" i="1"/>
  <c r="S216" i="1"/>
  <c r="R216" i="1"/>
  <c r="Q216" i="1"/>
  <c r="P216" i="1"/>
  <c r="O216" i="1"/>
  <c r="N216" i="1"/>
  <c r="M216" i="1"/>
  <c r="L216" i="1"/>
  <c r="K216" i="1"/>
  <c r="J216" i="1"/>
  <c r="I216" i="1"/>
  <c r="H216" i="1"/>
  <c r="G216" i="1"/>
  <c r="F216" i="1"/>
  <c r="E216" i="1"/>
  <c r="D216" i="1"/>
  <c r="C216" i="1"/>
  <c r="X211" i="1"/>
  <c r="W211" i="1"/>
  <c r="V211" i="1"/>
  <c r="U211" i="1"/>
  <c r="S211" i="1"/>
  <c r="R211" i="1"/>
  <c r="Q211" i="1"/>
  <c r="P211" i="1"/>
  <c r="O211" i="1"/>
  <c r="N211" i="1"/>
  <c r="M211" i="1"/>
  <c r="L211" i="1"/>
  <c r="K211" i="1"/>
  <c r="J211" i="1"/>
  <c r="I211" i="1"/>
  <c r="H211" i="1"/>
  <c r="G211" i="1"/>
  <c r="F211" i="1"/>
  <c r="E211" i="1"/>
  <c r="D211" i="1"/>
  <c r="C211" i="1"/>
  <c r="X205" i="1"/>
  <c r="W205" i="1"/>
  <c r="V205" i="1"/>
  <c r="U205" i="1"/>
  <c r="S205" i="1"/>
  <c r="R205" i="1"/>
  <c r="Q205" i="1"/>
  <c r="P205" i="1"/>
  <c r="O205" i="1"/>
  <c r="N205" i="1"/>
  <c r="M205" i="1"/>
  <c r="L205" i="1"/>
  <c r="K205" i="1"/>
  <c r="J205" i="1"/>
  <c r="I205" i="1"/>
  <c r="H205" i="1"/>
  <c r="G205" i="1"/>
  <c r="F205" i="1"/>
  <c r="E205" i="1"/>
  <c r="D205" i="1"/>
  <c r="C205" i="1"/>
  <c r="X200" i="1"/>
  <c r="W200" i="1"/>
  <c r="V200" i="1"/>
  <c r="U200" i="1"/>
  <c r="S200" i="1"/>
  <c r="R200" i="1"/>
  <c r="Q200" i="1"/>
  <c r="P200" i="1"/>
  <c r="O200" i="1"/>
  <c r="N200" i="1"/>
  <c r="M200" i="1"/>
  <c r="L200" i="1"/>
  <c r="K200" i="1"/>
  <c r="J200" i="1"/>
  <c r="I200" i="1"/>
  <c r="H200" i="1"/>
  <c r="G200" i="1"/>
  <c r="F200" i="1"/>
  <c r="E200" i="1"/>
  <c r="D200" i="1"/>
  <c r="C200" i="1"/>
  <c r="X197" i="1"/>
  <c r="W197" i="1"/>
  <c r="V197" i="1"/>
  <c r="U197" i="1"/>
  <c r="S197" i="1"/>
  <c r="R197" i="1"/>
  <c r="Q197" i="1"/>
  <c r="P197" i="1"/>
  <c r="O197" i="1"/>
  <c r="N197" i="1"/>
  <c r="M197" i="1"/>
  <c r="L197" i="1"/>
  <c r="K197" i="1"/>
  <c r="J197" i="1"/>
  <c r="I197" i="1"/>
  <c r="H197" i="1"/>
  <c r="G197" i="1"/>
  <c r="F197" i="1"/>
  <c r="E197" i="1"/>
  <c r="D197" i="1"/>
  <c r="C197" i="1"/>
  <c r="X186" i="1"/>
  <c r="W186" i="1"/>
  <c r="V186" i="1"/>
  <c r="U186" i="1"/>
  <c r="S186" i="1"/>
  <c r="R186" i="1"/>
  <c r="Q186" i="1"/>
  <c r="P186" i="1"/>
  <c r="O186" i="1"/>
  <c r="N186" i="1"/>
  <c r="M186" i="1"/>
  <c r="L186" i="1"/>
  <c r="K186" i="1"/>
  <c r="J186" i="1"/>
  <c r="I186" i="1"/>
  <c r="H186" i="1"/>
  <c r="G186" i="1"/>
  <c r="F186" i="1"/>
  <c r="E186" i="1"/>
  <c r="D186" i="1"/>
  <c r="C186" i="1"/>
  <c r="X181" i="1"/>
  <c r="W181" i="1"/>
  <c r="V181" i="1"/>
  <c r="U181" i="1"/>
  <c r="S181" i="1"/>
  <c r="R181" i="1"/>
  <c r="Q181" i="1"/>
  <c r="P181" i="1"/>
  <c r="O181" i="1"/>
  <c r="N181" i="1"/>
  <c r="M181" i="1"/>
  <c r="L181" i="1"/>
  <c r="K181" i="1"/>
  <c r="J181" i="1"/>
  <c r="I181" i="1"/>
  <c r="H181" i="1"/>
  <c r="G181" i="1"/>
  <c r="F181" i="1"/>
  <c r="E181" i="1"/>
  <c r="D181" i="1"/>
  <c r="C181" i="1"/>
  <c r="X176" i="1"/>
  <c r="W176" i="1"/>
  <c r="V176" i="1"/>
  <c r="U176" i="1"/>
  <c r="S176" i="1"/>
  <c r="R176" i="1"/>
  <c r="Q176" i="1"/>
  <c r="P176" i="1"/>
  <c r="O176" i="1"/>
  <c r="N176" i="1"/>
  <c r="M176" i="1"/>
  <c r="L176" i="1"/>
  <c r="K176" i="1"/>
  <c r="J176" i="1"/>
  <c r="I176" i="1"/>
  <c r="H176" i="1"/>
  <c r="G176" i="1"/>
  <c r="F176" i="1"/>
  <c r="E176" i="1"/>
  <c r="D176" i="1"/>
  <c r="C176" i="1"/>
  <c r="X170" i="1"/>
  <c r="W170" i="1"/>
  <c r="V170" i="1"/>
  <c r="U170" i="1"/>
  <c r="S170" i="1"/>
  <c r="R170" i="1"/>
  <c r="Q170" i="1"/>
  <c r="P170" i="1"/>
  <c r="O170" i="1"/>
  <c r="N170" i="1"/>
  <c r="M170" i="1"/>
  <c r="L170" i="1"/>
  <c r="K170" i="1"/>
  <c r="J170" i="1"/>
  <c r="I170" i="1"/>
  <c r="H170" i="1"/>
  <c r="G170" i="1"/>
  <c r="F170" i="1"/>
  <c r="E170" i="1"/>
  <c r="D170" i="1"/>
  <c r="C170" i="1"/>
  <c r="X164" i="1"/>
  <c r="W164" i="1"/>
  <c r="V164" i="1"/>
  <c r="U164" i="1"/>
  <c r="S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E164" i="1"/>
  <c r="D164" i="1"/>
  <c r="C164" i="1"/>
  <c r="X156" i="1"/>
  <c r="W156" i="1"/>
  <c r="V156" i="1"/>
  <c r="U156" i="1"/>
  <c r="S156" i="1"/>
  <c r="R156" i="1"/>
  <c r="Q156" i="1"/>
  <c r="P156" i="1"/>
  <c r="O156" i="1"/>
  <c r="N156" i="1"/>
  <c r="M156" i="1"/>
  <c r="L156" i="1"/>
  <c r="K156" i="1"/>
  <c r="J156" i="1"/>
  <c r="I156" i="1"/>
  <c r="H156" i="1"/>
  <c r="G156" i="1"/>
  <c r="F156" i="1"/>
  <c r="E156" i="1"/>
  <c r="D156" i="1"/>
  <c r="C156" i="1"/>
  <c r="X153" i="1"/>
  <c r="W153" i="1"/>
  <c r="V153" i="1"/>
  <c r="U153" i="1"/>
  <c r="S153" i="1"/>
  <c r="R153" i="1"/>
  <c r="Q153" i="1"/>
  <c r="P153" i="1"/>
  <c r="O153" i="1"/>
  <c r="N153" i="1"/>
  <c r="M153" i="1"/>
  <c r="L153" i="1"/>
  <c r="K153" i="1"/>
  <c r="J153" i="1"/>
  <c r="I153" i="1"/>
  <c r="H153" i="1"/>
  <c r="G153" i="1"/>
  <c r="F153" i="1"/>
  <c r="E153" i="1"/>
  <c r="D153" i="1"/>
  <c r="C153" i="1"/>
  <c r="X142" i="1"/>
  <c r="W142" i="1"/>
  <c r="V142" i="1"/>
  <c r="U142" i="1"/>
  <c r="S142" i="1"/>
  <c r="R142" i="1"/>
  <c r="Q142" i="1"/>
  <c r="P142" i="1"/>
  <c r="O142" i="1"/>
  <c r="N142" i="1"/>
  <c r="M142" i="1"/>
  <c r="L142" i="1"/>
  <c r="K142" i="1"/>
  <c r="J142" i="1"/>
  <c r="I142" i="1"/>
  <c r="G142" i="1"/>
  <c r="F142" i="1"/>
  <c r="E142" i="1"/>
  <c r="D142" i="1"/>
  <c r="X139" i="1"/>
  <c r="W139" i="1"/>
  <c r="V139" i="1"/>
  <c r="U139" i="1"/>
  <c r="S139" i="1"/>
  <c r="R139" i="1"/>
  <c r="Q139" i="1"/>
  <c r="P139" i="1"/>
  <c r="O139" i="1"/>
  <c r="N139" i="1"/>
  <c r="M139" i="1"/>
  <c r="L139" i="1"/>
  <c r="K139" i="1"/>
  <c r="J139" i="1"/>
  <c r="I139" i="1"/>
  <c r="H139" i="1"/>
  <c r="G139" i="1"/>
  <c r="F139" i="1"/>
  <c r="E139" i="1"/>
  <c r="D139" i="1"/>
  <c r="C139" i="1"/>
  <c r="X134" i="1"/>
  <c r="W134" i="1"/>
  <c r="V134" i="1"/>
  <c r="U134" i="1"/>
  <c r="S134" i="1"/>
  <c r="R134" i="1"/>
  <c r="Q134" i="1"/>
  <c r="P134" i="1"/>
  <c r="O134" i="1"/>
  <c r="N134" i="1"/>
  <c r="M134" i="1"/>
  <c r="L134" i="1"/>
  <c r="K134" i="1"/>
  <c r="J134" i="1"/>
  <c r="I134" i="1"/>
  <c r="H134" i="1"/>
  <c r="G134" i="1"/>
  <c r="F134" i="1"/>
  <c r="E134" i="1"/>
  <c r="D134" i="1"/>
  <c r="C134" i="1"/>
  <c r="X127" i="1"/>
  <c r="W127" i="1"/>
  <c r="V127" i="1"/>
  <c r="U127" i="1"/>
  <c r="T127" i="1"/>
  <c r="S127" i="1"/>
  <c r="R127" i="1"/>
  <c r="Q127" i="1"/>
  <c r="P127" i="1"/>
  <c r="O127" i="1"/>
  <c r="N127" i="1"/>
  <c r="M127" i="1"/>
  <c r="L127" i="1"/>
  <c r="K127" i="1"/>
  <c r="J127" i="1"/>
  <c r="I127" i="1"/>
  <c r="H127" i="1"/>
  <c r="G127" i="1"/>
  <c r="F127" i="1"/>
  <c r="E127" i="1"/>
  <c r="D127" i="1"/>
  <c r="C127" i="1"/>
  <c r="X122" i="1"/>
  <c r="W122" i="1"/>
  <c r="V122" i="1"/>
  <c r="U122" i="1"/>
  <c r="S122" i="1"/>
  <c r="R122" i="1"/>
  <c r="Q122" i="1"/>
  <c r="P122" i="1"/>
  <c r="O122" i="1"/>
  <c r="N122" i="1"/>
  <c r="M122" i="1"/>
  <c r="L122" i="1"/>
  <c r="K122" i="1"/>
  <c r="J122" i="1"/>
  <c r="I122" i="1"/>
  <c r="H122" i="1"/>
  <c r="G122" i="1"/>
  <c r="F122" i="1"/>
  <c r="E122" i="1"/>
  <c r="D122" i="1"/>
  <c r="C122" i="1"/>
  <c r="X113" i="1"/>
  <c r="W113" i="1"/>
  <c r="V113" i="1"/>
  <c r="U113" i="1"/>
  <c r="S113" i="1"/>
  <c r="R113" i="1"/>
  <c r="Q113" i="1"/>
  <c r="P113" i="1"/>
  <c r="O113" i="1"/>
  <c r="N113" i="1"/>
  <c r="M113" i="1"/>
  <c r="L113" i="1"/>
  <c r="K113" i="1"/>
  <c r="J113" i="1"/>
  <c r="I113" i="1"/>
  <c r="H113" i="1"/>
  <c r="G113" i="1"/>
  <c r="F113" i="1"/>
  <c r="E113" i="1"/>
  <c r="D113" i="1"/>
  <c r="C113" i="1"/>
  <c r="X107" i="1"/>
  <c r="W107" i="1"/>
  <c r="V107" i="1"/>
  <c r="U107" i="1"/>
  <c r="S107" i="1"/>
  <c r="R107" i="1"/>
  <c r="Q107" i="1"/>
  <c r="P107" i="1"/>
  <c r="O107" i="1"/>
  <c r="N107" i="1"/>
  <c r="M107" i="1"/>
  <c r="L107" i="1"/>
  <c r="K107" i="1"/>
  <c r="J107" i="1"/>
  <c r="I107" i="1"/>
  <c r="H107" i="1"/>
  <c r="G107" i="1"/>
  <c r="F107" i="1"/>
  <c r="E107" i="1"/>
  <c r="D107" i="1"/>
  <c r="C107" i="1"/>
  <c r="X97" i="1"/>
  <c r="W97" i="1"/>
  <c r="V97" i="1"/>
  <c r="U97" i="1"/>
  <c r="T97" i="1"/>
  <c r="S97" i="1"/>
  <c r="R97" i="1"/>
  <c r="Q97" i="1"/>
  <c r="P97" i="1"/>
  <c r="O97" i="1"/>
  <c r="N97" i="1"/>
  <c r="M97" i="1"/>
  <c r="L97" i="1"/>
  <c r="K97" i="1"/>
  <c r="J97" i="1"/>
  <c r="I97" i="1"/>
  <c r="H97" i="1"/>
  <c r="G97" i="1"/>
  <c r="F97" i="1"/>
  <c r="E97" i="1"/>
  <c r="D97" i="1"/>
  <c r="C97" i="1"/>
  <c r="X80" i="1"/>
  <c r="W80" i="1"/>
  <c r="V80" i="1"/>
  <c r="U80" i="1"/>
  <c r="T80" i="1"/>
  <c r="S80" i="1"/>
  <c r="R80" i="1"/>
  <c r="Q80" i="1"/>
  <c r="P80" i="1"/>
  <c r="O80" i="1"/>
  <c r="N80" i="1"/>
  <c r="M80" i="1"/>
  <c r="L80" i="1"/>
  <c r="K80" i="1"/>
  <c r="J80" i="1"/>
  <c r="I80" i="1"/>
  <c r="H80" i="1"/>
  <c r="G80" i="1"/>
  <c r="F80" i="1"/>
  <c r="E80" i="1"/>
  <c r="D80" i="1"/>
  <c r="C80" i="1"/>
  <c r="X77" i="1"/>
  <c r="W77" i="1"/>
  <c r="V77" i="1"/>
  <c r="U77" i="1"/>
  <c r="S77" i="1"/>
  <c r="R77" i="1"/>
  <c r="Q77" i="1"/>
  <c r="P77" i="1"/>
  <c r="O77" i="1"/>
  <c r="N77" i="1"/>
  <c r="M77" i="1"/>
  <c r="L77" i="1"/>
  <c r="K77" i="1"/>
  <c r="J77" i="1"/>
  <c r="I77" i="1"/>
  <c r="H77" i="1"/>
  <c r="G77" i="1"/>
  <c r="F77" i="1"/>
  <c r="E77" i="1"/>
  <c r="D77" i="1"/>
  <c r="C77" i="1"/>
  <c r="X64" i="1"/>
  <c r="W64" i="1"/>
  <c r="V64" i="1"/>
  <c r="U64" i="1"/>
  <c r="T64" i="1"/>
  <c r="S64" i="1"/>
  <c r="R64" i="1"/>
  <c r="Q64" i="1"/>
  <c r="P64" i="1"/>
  <c r="N64" i="1"/>
  <c r="L64" i="1"/>
  <c r="K64" i="1"/>
  <c r="J64" i="1"/>
  <c r="I64" i="1"/>
  <c r="G64" i="1"/>
  <c r="F64" i="1"/>
  <c r="E64" i="1"/>
  <c r="D64" i="1"/>
  <c r="C64" i="1"/>
  <c r="X61" i="1"/>
  <c r="W61" i="1"/>
  <c r="V61" i="1"/>
  <c r="U61" i="1"/>
  <c r="T61" i="1"/>
  <c r="S61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X54" i="1"/>
  <c r="W54" i="1"/>
  <c r="V54" i="1"/>
  <c r="U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E54" i="1"/>
  <c r="D54" i="1"/>
  <c r="C54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X46" i="1"/>
  <c r="W46" i="1"/>
  <c r="V46" i="1"/>
  <c r="U46" i="1"/>
  <c r="S46" i="1"/>
  <c r="R46" i="1"/>
  <c r="Q46" i="1"/>
  <c r="P46" i="1"/>
  <c r="O46" i="1"/>
  <c r="N46" i="1"/>
  <c r="M46" i="1"/>
  <c r="L46" i="1"/>
  <c r="K46" i="1"/>
  <c r="J46" i="1"/>
  <c r="I46" i="1"/>
  <c r="H46" i="1"/>
  <c r="G46" i="1"/>
  <c r="F46" i="1"/>
  <c r="E46" i="1"/>
  <c r="D46" i="1"/>
  <c r="C46" i="1"/>
  <c r="X37" i="1"/>
  <c r="W37" i="1"/>
  <c r="V37" i="1"/>
  <c r="U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C37" i="1"/>
  <c r="X34" i="1"/>
  <c r="W34" i="1"/>
  <c r="V34" i="1"/>
  <c r="U34" i="1"/>
  <c r="S34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  <c r="X26" i="1"/>
  <c r="W26" i="1"/>
  <c r="V26" i="1"/>
  <c r="U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X22" i="1"/>
  <c r="W22" i="1"/>
  <c r="V22" i="1"/>
  <c r="U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X9" i="1"/>
  <c r="W9" i="1"/>
  <c r="V9" i="1"/>
  <c r="U9" i="1"/>
  <c r="T9" i="1"/>
  <c r="S9" i="1"/>
  <c r="R9" i="1"/>
  <c r="Q9" i="1"/>
  <c r="P9" i="1"/>
  <c r="O9" i="1"/>
  <c r="N9" i="1"/>
  <c r="M9" i="1"/>
  <c r="L9" i="1"/>
  <c r="K9" i="1"/>
  <c r="J9" i="1"/>
  <c r="I9" i="1"/>
  <c r="H9" i="1"/>
  <c r="G9" i="1"/>
  <c r="F9" i="1"/>
  <c r="E9" i="1"/>
  <c r="D9" i="1"/>
  <c r="C9" i="1"/>
  <c r="V81" i="1" l="1"/>
  <c r="C449" i="1"/>
  <c r="G449" i="1"/>
  <c r="K449" i="1"/>
  <c r="O449" i="1"/>
  <c r="S449" i="1"/>
  <c r="W449" i="1"/>
  <c r="X529" i="1"/>
  <c r="F81" i="1"/>
  <c r="J81" i="1"/>
  <c r="N81" i="1"/>
  <c r="R81" i="1"/>
  <c r="U81" i="1"/>
  <c r="V401" i="1"/>
  <c r="F449" i="1"/>
  <c r="J449" i="1"/>
  <c r="N449" i="1"/>
  <c r="R449" i="1"/>
  <c r="V449" i="1"/>
  <c r="W529" i="1"/>
  <c r="Z616" i="1"/>
  <c r="D435" i="1"/>
  <c r="H435" i="1"/>
  <c r="L435" i="1"/>
  <c r="P435" i="1"/>
  <c r="U435" i="1"/>
  <c r="E615" i="1"/>
  <c r="Q615" i="1"/>
  <c r="E540" i="1"/>
  <c r="I540" i="1"/>
  <c r="M540" i="1"/>
  <c r="Q540" i="1"/>
  <c r="V540" i="1"/>
  <c r="Z490" i="1"/>
  <c r="D81" i="1"/>
  <c r="H81" i="1"/>
  <c r="L81" i="1"/>
  <c r="P81" i="1"/>
  <c r="M294" i="1"/>
  <c r="Q294" i="1"/>
  <c r="C389" i="1"/>
  <c r="G389" i="1"/>
  <c r="K389" i="1"/>
  <c r="O389" i="1"/>
  <c r="S389" i="1"/>
  <c r="X389" i="1"/>
  <c r="F401" i="1"/>
  <c r="J401" i="1"/>
  <c r="N401" i="1"/>
  <c r="R401" i="1"/>
  <c r="W401" i="1"/>
  <c r="D412" i="1"/>
  <c r="P412" i="1"/>
  <c r="F435" i="1"/>
  <c r="J435" i="1"/>
  <c r="N435" i="1"/>
  <c r="R435" i="1"/>
  <c r="W435" i="1"/>
  <c r="G540" i="1"/>
  <c r="Y65" i="1"/>
  <c r="Y81" i="1"/>
  <c r="Y273" i="1"/>
  <c r="Y349" i="1"/>
  <c r="Y529" i="1"/>
  <c r="Y412" i="1"/>
  <c r="Y449" i="1"/>
  <c r="Y540" i="1"/>
  <c r="Y615" i="1"/>
  <c r="Y143" i="1"/>
  <c r="Y294" i="1"/>
  <c r="Y401" i="1"/>
  <c r="Y435" i="1"/>
  <c r="Y604" i="1"/>
  <c r="Y187" i="1"/>
  <c r="Y426" i="1"/>
  <c r="Y579" i="1"/>
  <c r="Y389" i="1"/>
  <c r="Y325" i="1"/>
  <c r="Y361" i="1"/>
  <c r="X65" i="1"/>
  <c r="W81" i="1"/>
  <c r="J294" i="1"/>
  <c r="R294" i="1"/>
  <c r="V325" i="1"/>
  <c r="G435" i="1"/>
  <c r="O435" i="1"/>
  <c r="L449" i="1"/>
  <c r="X449" i="1"/>
  <c r="Y489" i="1"/>
  <c r="F273" i="1"/>
  <c r="F294" i="1"/>
  <c r="N294" i="1"/>
  <c r="W294" i="1"/>
  <c r="U294" i="1"/>
  <c r="C435" i="1"/>
  <c r="K435" i="1"/>
  <c r="D449" i="1"/>
  <c r="H449" i="1"/>
  <c r="P449" i="1"/>
  <c r="U529" i="1"/>
  <c r="Y672" i="1"/>
  <c r="K81" i="1"/>
  <c r="O81" i="1"/>
  <c r="X81" i="1"/>
  <c r="E435" i="1"/>
  <c r="I435" i="1"/>
  <c r="M435" i="1"/>
  <c r="Q435" i="1"/>
  <c r="V435" i="1"/>
  <c r="E449" i="1"/>
  <c r="I449" i="1"/>
  <c r="M449" i="1"/>
  <c r="Q449" i="1"/>
  <c r="U449" i="1"/>
  <c r="Q529" i="1"/>
  <c r="V529" i="1"/>
  <c r="Y41" i="1"/>
  <c r="Y233" i="1"/>
  <c r="Y250" i="1"/>
  <c r="Y519" i="1"/>
  <c r="Y658" i="1"/>
  <c r="Y659" i="1" s="1"/>
  <c r="C529" i="1"/>
  <c r="G529" i="1"/>
  <c r="K529" i="1"/>
  <c r="O529" i="1"/>
  <c r="W615" i="1"/>
  <c r="J361" i="1"/>
  <c r="N361" i="1"/>
  <c r="D489" i="1"/>
  <c r="L489" i="1"/>
  <c r="P489" i="1"/>
  <c r="U489" i="1"/>
  <c r="F519" i="1"/>
  <c r="J519" i="1"/>
  <c r="N519" i="1"/>
  <c r="R519" i="1"/>
  <c r="W519" i="1"/>
  <c r="D615" i="1"/>
  <c r="H615" i="1"/>
  <c r="L615" i="1"/>
  <c r="P615" i="1"/>
  <c r="C401" i="1"/>
  <c r="G401" i="1"/>
  <c r="K401" i="1"/>
  <c r="O401" i="1"/>
  <c r="S401" i="1"/>
  <c r="X401" i="1"/>
  <c r="D65" i="1"/>
  <c r="H65" i="1"/>
  <c r="P65" i="1"/>
  <c r="U65" i="1"/>
  <c r="E81" i="1"/>
  <c r="I81" i="1"/>
  <c r="M81" i="1"/>
  <c r="Q81" i="1"/>
  <c r="J250" i="1"/>
  <c r="F325" i="1"/>
  <c r="F349" i="1"/>
  <c r="J349" i="1"/>
  <c r="N349" i="1"/>
  <c r="R349" i="1"/>
  <c r="W349" i="1"/>
  <c r="V361" i="1"/>
  <c r="L389" i="1"/>
  <c r="U389" i="1"/>
  <c r="J426" i="1"/>
  <c r="N426" i="1"/>
  <c r="W426" i="1"/>
  <c r="E489" i="1"/>
  <c r="I489" i="1"/>
  <c r="M489" i="1"/>
  <c r="Q489" i="1"/>
  <c r="V489" i="1"/>
  <c r="D519" i="1"/>
  <c r="F529" i="1"/>
  <c r="J529" i="1"/>
  <c r="N529" i="1"/>
  <c r="R529" i="1"/>
  <c r="W540" i="1"/>
  <c r="K540" i="1"/>
  <c r="C615" i="1"/>
  <c r="G615" i="1"/>
  <c r="K615" i="1"/>
  <c r="O615" i="1"/>
  <c r="S615" i="1"/>
  <c r="X615" i="1"/>
  <c r="E41" i="1"/>
  <c r="I41" i="1"/>
  <c r="Q41" i="1"/>
  <c r="U41" i="1"/>
  <c r="C81" i="1"/>
  <c r="G81" i="1"/>
  <c r="S81" i="1"/>
  <c r="C143" i="1"/>
  <c r="G143" i="1"/>
  <c r="K143" i="1"/>
  <c r="O143" i="1"/>
  <c r="S143" i="1"/>
  <c r="W143" i="1"/>
  <c r="H143" i="1"/>
  <c r="L143" i="1"/>
  <c r="K187" i="1"/>
  <c r="N250" i="1"/>
  <c r="V273" i="1"/>
  <c r="M349" i="1"/>
  <c r="Q349" i="1"/>
  <c r="F361" i="1"/>
  <c r="R361" i="1"/>
  <c r="C412" i="1"/>
  <c r="G412" i="1"/>
  <c r="K412" i="1"/>
  <c r="D579" i="1"/>
  <c r="H579" i="1"/>
  <c r="L579" i="1"/>
  <c r="P579" i="1"/>
  <c r="U579" i="1"/>
  <c r="E579" i="1"/>
  <c r="M579" i="1"/>
  <c r="D604" i="1"/>
  <c r="H604" i="1"/>
  <c r="L604" i="1"/>
  <c r="P604" i="1"/>
  <c r="U604" i="1"/>
  <c r="E604" i="1"/>
  <c r="M604" i="1"/>
  <c r="J672" i="1"/>
  <c r="R672" i="1"/>
  <c r="W672" i="1"/>
  <c r="T702" i="1"/>
  <c r="T728" i="1"/>
  <c r="T886" i="1"/>
  <c r="M41" i="1"/>
  <c r="P143" i="1"/>
  <c r="T143" i="1"/>
  <c r="X143" i="1"/>
  <c r="E294" i="1"/>
  <c r="I294" i="1"/>
  <c r="X361" i="1"/>
  <c r="H412" i="1"/>
  <c r="L412" i="1"/>
  <c r="L540" i="1"/>
  <c r="E658" i="1"/>
  <c r="E659" i="1" s="1"/>
  <c r="I658" i="1"/>
  <c r="I659" i="1" s="1"/>
  <c r="M658" i="1"/>
  <c r="M659" i="1" s="1"/>
  <c r="Q658" i="1"/>
  <c r="Q659" i="1" s="1"/>
  <c r="V658" i="1"/>
  <c r="V659" i="1" s="1"/>
  <c r="W658" i="1"/>
  <c r="W659" i="1" s="1"/>
  <c r="C658" i="1"/>
  <c r="C659" i="1" s="1"/>
  <c r="K658" i="1"/>
  <c r="K659" i="1" s="1"/>
  <c r="S658" i="1"/>
  <c r="S659" i="1" s="1"/>
  <c r="L672" i="1"/>
  <c r="F41" i="1"/>
  <c r="J41" i="1"/>
  <c r="N41" i="1"/>
  <c r="R41" i="1"/>
  <c r="V41" i="1"/>
  <c r="F65" i="1"/>
  <c r="J65" i="1"/>
  <c r="N65" i="1"/>
  <c r="R65" i="1"/>
  <c r="W65" i="1"/>
  <c r="D187" i="1"/>
  <c r="H187" i="1"/>
  <c r="L187" i="1"/>
  <c r="P187" i="1"/>
  <c r="U187" i="1"/>
  <c r="W187" i="1"/>
  <c r="C187" i="1"/>
  <c r="G187" i="1"/>
  <c r="O187" i="1"/>
  <c r="S187" i="1"/>
  <c r="D250" i="1"/>
  <c r="H250" i="1"/>
  <c r="L250" i="1"/>
  <c r="P250" i="1"/>
  <c r="T250" i="1" s="1"/>
  <c r="U250" i="1"/>
  <c r="D361" i="1"/>
  <c r="H361" i="1"/>
  <c r="L361" i="1"/>
  <c r="P361" i="1"/>
  <c r="C426" i="1"/>
  <c r="G426" i="1"/>
  <c r="K426" i="1"/>
  <c r="O426" i="1"/>
  <c r="S426" i="1"/>
  <c r="X426" i="1"/>
  <c r="C519" i="1"/>
  <c r="G519" i="1"/>
  <c r="K519" i="1"/>
  <c r="O519" i="1"/>
  <c r="S519" i="1"/>
  <c r="G361" i="1"/>
  <c r="O361" i="1"/>
  <c r="C41" i="1"/>
  <c r="G41" i="1"/>
  <c r="K41" i="1"/>
  <c r="O41" i="1"/>
  <c r="S41" i="1"/>
  <c r="W41" i="1"/>
  <c r="C65" i="1"/>
  <c r="G65" i="1"/>
  <c r="K65" i="1"/>
  <c r="O65" i="1"/>
  <c r="S65" i="1"/>
  <c r="C233" i="1"/>
  <c r="G233" i="1"/>
  <c r="K233" i="1"/>
  <c r="O233" i="1"/>
  <c r="S233" i="1"/>
  <c r="X233" i="1"/>
  <c r="E233" i="1"/>
  <c r="I233" i="1"/>
  <c r="M233" i="1"/>
  <c r="V233" i="1"/>
  <c r="E250" i="1"/>
  <c r="I250" i="1"/>
  <c r="M250" i="1"/>
  <c r="Q250" i="1"/>
  <c r="J273" i="1"/>
  <c r="N273" i="1"/>
  <c r="R273" i="1"/>
  <c r="W273" i="1"/>
  <c r="D294" i="1"/>
  <c r="H294" i="1"/>
  <c r="L294" i="1"/>
  <c r="P294" i="1"/>
  <c r="P325" i="1"/>
  <c r="U349" i="1"/>
  <c r="D389" i="1"/>
  <c r="H389" i="1"/>
  <c r="P389" i="1"/>
  <c r="D401" i="1"/>
  <c r="H401" i="1"/>
  <c r="L401" i="1"/>
  <c r="P401" i="1"/>
  <c r="U401" i="1"/>
  <c r="E412" i="1"/>
  <c r="I412" i="1"/>
  <c r="M412" i="1"/>
  <c r="Q412" i="1"/>
  <c r="V412" i="1"/>
  <c r="L519" i="1"/>
  <c r="P519" i="1"/>
  <c r="C672" i="1"/>
  <c r="G672" i="1"/>
  <c r="K672" i="1"/>
  <c r="O672" i="1"/>
  <c r="S672" i="1"/>
  <c r="X672" i="1"/>
  <c r="H672" i="1"/>
  <c r="P672" i="1"/>
  <c r="C361" i="1"/>
  <c r="K361" i="1"/>
  <c r="S361" i="1"/>
  <c r="D41" i="1"/>
  <c r="H41" i="1"/>
  <c r="L41" i="1"/>
  <c r="P41" i="1"/>
  <c r="X41" i="1"/>
  <c r="L65" i="1"/>
  <c r="E65" i="1"/>
  <c r="I65" i="1"/>
  <c r="M65" i="1"/>
  <c r="V65" i="1"/>
  <c r="F143" i="1"/>
  <c r="J143" i="1"/>
  <c r="N143" i="1"/>
  <c r="R143" i="1"/>
  <c r="V143" i="1"/>
  <c r="F187" i="1"/>
  <c r="J187" i="1"/>
  <c r="N187" i="1"/>
  <c r="R187" i="1"/>
  <c r="F250" i="1"/>
  <c r="R250" i="1"/>
  <c r="W250" i="1"/>
  <c r="V250" i="1"/>
  <c r="C273" i="1"/>
  <c r="G273" i="1"/>
  <c r="K273" i="1"/>
  <c r="O273" i="1"/>
  <c r="S273" i="1"/>
  <c r="X273" i="1"/>
  <c r="V294" i="1"/>
  <c r="E349" i="1"/>
  <c r="I349" i="1"/>
  <c r="S529" i="1"/>
  <c r="C540" i="1"/>
  <c r="O540" i="1"/>
  <c r="S540" i="1"/>
  <c r="X540" i="1"/>
  <c r="C604" i="1"/>
  <c r="G604" i="1"/>
  <c r="K604" i="1"/>
  <c r="O604" i="1"/>
  <c r="S604" i="1"/>
  <c r="X604" i="1"/>
  <c r="I604" i="1"/>
  <c r="Q604" i="1"/>
  <c r="I615" i="1"/>
  <c r="M615" i="1"/>
  <c r="V615" i="1"/>
  <c r="U658" i="1"/>
  <c r="U659" i="1" s="1"/>
  <c r="D672" i="1"/>
  <c r="T724" i="1"/>
  <c r="E325" i="1"/>
  <c r="I325" i="1"/>
  <c r="M325" i="1"/>
  <c r="Q325" i="1"/>
  <c r="J325" i="1"/>
  <c r="N325" i="1"/>
  <c r="R325" i="1"/>
  <c r="D349" i="1"/>
  <c r="H349" i="1"/>
  <c r="L349" i="1"/>
  <c r="P349" i="1"/>
  <c r="T349" i="1" s="1"/>
  <c r="O412" i="1"/>
  <c r="S412" i="1"/>
  <c r="X412" i="1"/>
  <c r="D426" i="1"/>
  <c r="H426" i="1"/>
  <c r="L426" i="1"/>
  <c r="P426" i="1"/>
  <c r="U426" i="1"/>
  <c r="E426" i="1"/>
  <c r="I426" i="1"/>
  <c r="M426" i="1"/>
  <c r="Q426" i="1"/>
  <c r="V426" i="1"/>
  <c r="F426" i="1"/>
  <c r="R426" i="1"/>
  <c r="F489" i="1"/>
  <c r="J489" i="1"/>
  <c r="N489" i="1"/>
  <c r="R489" i="1"/>
  <c r="W489" i="1"/>
  <c r="X489" i="1"/>
  <c r="H489" i="1"/>
  <c r="H519" i="1"/>
  <c r="U519" i="1"/>
  <c r="X519" i="1"/>
  <c r="D529" i="1"/>
  <c r="H529" i="1"/>
  <c r="L529" i="1"/>
  <c r="P529" i="1"/>
  <c r="E529" i="1"/>
  <c r="I529" i="1"/>
  <c r="M529" i="1"/>
  <c r="D540" i="1"/>
  <c r="H540" i="1"/>
  <c r="P540" i="1"/>
  <c r="U540" i="1"/>
  <c r="W604" i="1"/>
  <c r="F615" i="1"/>
  <c r="J615" i="1"/>
  <c r="N615" i="1"/>
  <c r="R615" i="1"/>
  <c r="F658" i="1"/>
  <c r="F659" i="1" s="1"/>
  <c r="J658" i="1"/>
  <c r="J659" i="1" s="1"/>
  <c r="N658" i="1"/>
  <c r="N659" i="1" s="1"/>
  <c r="R658" i="1"/>
  <c r="R659" i="1" s="1"/>
  <c r="U672" i="1"/>
  <c r="W325" i="1"/>
  <c r="V349" i="1"/>
  <c r="W361" i="1"/>
  <c r="U412" i="1"/>
  <c r="C489" i="1"/>
  <c r="G489" i="1"/>
  <c r="K489" i="1"/>
  <c r="O489" i="1"/>
  <c r="S489" i="1"/>
  <c r="E519" i="1"/>
  <c r="I519" i="1"/>
  <c r="M519" i="1"/>
  <c r="Q519" i="1"/>
  <c r="V519" i="1"/>
  <c r="F540" i="1"/>
  <c r="U615" i="1"/>
  <c r="G658" i="1"/>
  <c r="G659" i="1" s="1"/>
  <c r="O658" i="1"/>
  <c r="O659" i="1" s="1"/>
  <c r="V672" i="1"/>
  <c r="F672" i="1"/>
  <c r="N672" i="1"/>
  <c r="Q65" i="1"/>
  <c r="I143" i="1"/>
  <c r="M143" i="1"/>
  <c r="Q143" i="1"/>
  <c r="U143" i="1"/>
  <c r="X187" i="1"/>
  <c r="D233" i="1"/>
  <c r="H233" i="1"/>
  <c r="L233" i="1"/>
  <c r="P233" i="1"/>
  <c r="E143" i="1"/>
  <c r="E187" i="1"/>
  <c r="I187" i="1"/>
  <c r="M187" i="1"/>
  <c r="Q187" i="1"/>
  <c r="V187" i="1"/>
  <c r="F233" i="1"/>
  <c r="J233" i="1"/>
  <c r="N233" i="1"/>
  <c r="R233" i="1"/>
  <c r="U233" i="1"/>
  <c r="D273" i="1"/>
  <c r="H273" i="1"/>
  <c r="L273" i="1"/>
  <c r="P273" i="1"/>
  <c r="U273" i="1"/>
  <c r="C325" i="1"/>
  <c r="G325" i="1"/>
  <c r="K325" i="1"/>
  <c r="O325" i="1"/>
  <c r="S325" i="1"/>
  <c r="X325" i="1"/>
  <c r="E389" i="1"/>
  <c r="I389" i="1"/>
  <c r="M389" i="1"/>
  <c r="Q389" i="1"/>
  <c r="V389" i="1"/>
  <c r="Q233" i="1"/>
  <c r="C250" i="1"/>
  <c r="G250" i="1"/>
  <c r="K250" i="1"/>
  <c r="O250" i="1"/>
  <c r="S250" i="1"/>
  <c r="X250" i="1"/>
  <c r="E273" i="1"/>
  <c r="I273" i="1"/>
  <c r="M273" i="1"/>
  <c r="Q273" i="1"/>
  <c r="C294" i="1"/>
  <c r="G294" i="1"/>
  <c r="K294" i="1"/>
  <c r="O294" i="1"/>
  <c r="S294" i="1"/>
  <c r="X294" i="1"/>
  <c r="D325" i="1"/>
  <c r="H325" i="1"/>
  <c r="L325" i="1"/>
  <c r="U325" i="1"/>
  <c r="C349" i="1"/>
  <c r="G349" i="1"/>
  <c r="K349" i="1"/>
  <c r="O349" i="1"/>
  <c r="S349" i="1"/>
  <c r="X349" i="1"/>
  <c r="U361" i="1"/>
  <c r="F389" i="1"/>
  <c r="J389" i="1"/>
  <c r="N389" i="1"/>
  <c r="R389" i="1"/>
  <c r="W389" i="1"/>
  <c r="E401" i="1"/>
  <c r="I401" i="1"/>
  <c r="M401" i="1"/>
  <c r="Q401" i="1"/>
  <c r="F412" i="1"/>
  <c r="J412" i="1"/>
  <c r="N412" i="1"/>
  <c r="R412" i="1"/>
  <c r="W412" i="1"/>
  <c r="W233" i="1"/>
  <c r="E361" i="1"/>
  <c r="I361" i="1"/>
  <c r="M361" i="1"/>
  <c r="Q361" i="1"/>
  <c r="T367" i="1"/>
  <c r="C579" i="1"/>
  <c r="G579" i="1"/>
  <c r="K579" i="1"/>
  <c r="O579" i="1"/>
  <c r="S579" i="1"/>
  <c r="S435" i="1"/>
  <c r="X435" i="1"/>
  <c r="I579" i="1"/>
  <c r="Q579" i="1"/>
  <c r="W579" i="1"/>
  <c r="J540" i="1"/>
  <c r="N540" i="1"/>
  <c r="R540" i="1"/>
  <c r="V579" i="1"/>
  <c r="V604" i="1"/>
  <c r="X658" i="1"/>
  <c r="X659" i="1" s="1"/>
  <c r="E672" i="1"/>
  <c r="I672" i="1"/>
  <c r="M672" i="1"/>
  <c r="Q672" i="1"/>
  <c r="T683" i="1"/>
  <c r="F579" i="1"/>
  <c r="J579" i="1"/>
  <c r="N579" i="1"/>
  <c r="R579" i="1"/>
  <c r="F604" i="1"/>
  <c r="J604" i="1"/>
  <c r="N604" i="1"/>
  <c r="R604" i="1"/>
  <c r="D658" i="1"/>
  <c r="D659" i="1" s="1"/>
  <c r="H658" i="1"/>
  <c r="H659" i="1" s="1"/>
  <c r="L658" i="1"/>
  <c r="L659" i="1" s="1"/>
  <c r="P658" i="1"/>
  <c r="X579" i="1"/>
  <c r="T412" i="1" l="1"/>
  <c r="Z730" i="1"/>
  <c r="Z890" i="1" s="1"/>
  <c r="Z899" i="1" s="1"/>
  <c r="T401" i="1"/>
  <c r="T449" i="1"/>
  <c r="T435" i="1"/>
  <c r="T81" i="1"/>
  <c r="T489" i="1"/>
  <c r="T615" i="1"/>
  <c r="Y490" i="1"/>
  <c r="T426" i="1"/>
  <c r="T529" i="1"/>
  <c r="Y616" i="1"/>
  <c r="U490" i="1"/>
  <c r="T604" i="1"/>
  <c r="M616" i="1"/>
  <c r="D490" i="1"/>
  <c r="T65" i="1"/>
  <c r="E490" i="1"/>
  <c r="T273" i="1"/>
  <c r="W616" i="1"/>
  <c r="K616" i="1"/>
  <c r="C490" i="1"/>
  <c r="P616" i="1"/>
  <c r="H616" i="1"/>
  <c r="O490" i="1"/>
  <c r="T325" i="1"/>
  <c r="U616" i="1"/>
  <c r="S616" i="1"/>
  <c r="C616" i="1"/>
  <c r="T41" i="1"/>
  <c r="V490" i="1"/>
  <c r="D616" i="1"/>
  <c r="H490" i="1"/>
  <c r="N616" i="1"/>
  <c r="O616" i="1"/>
  <c r="W490" i="1"/>
  <c r="F490" i="1"/>
  <c r="T672" i="1"/>
  <c r="V616" i="1"/>
  <c r="V730" i="1" s="1"/>
  <c r="V890" i="1" s="1"/>
  <c r="V899" i="1" s="1"/>
  <c r="E616" i="1"/>
  <c r="G490" i="1"/>
  <c r="L616" i="1"/>
  <c r="L490" i="1"/>
  <c r="T389" i="1"/>
  <c r="K490" i="1"/>
  <c r="T187" i="1"/>
  <c r="R616" i="1"/>
  <c r="Q490" i="1"/>
  <c r="R490" i="1"/>
  <c r="J616" i="1"/>
  <c r="X490" i="1"/>
  <c r="P490" i="1"/>
  <c r="N490" i="1"/>
  <c r="I490" i="1"/>
  <c r="M490" i="1"/>
  <c r="Q616" i="1"/>
  <c r="X616" i="1"/>
  <c r="F616" i="1"/>
  <c r="T540" i="1"/>
  <c r="I616" i="1"/>
  <c r="S490" i="1"/>
  <c r="G616" i="1"/>
  <c r="J490" i="1"/>
  <c r="T579" i="1"/>
  <c r="T233" i="1"/>
  <c r="P659" i="1"/>
  <c r="T659" i="1" s="1"/>
  <c r="T658" i="1"/>
  <c r="C730" i="1" l="1"/>
  <c r="C890" i="1" s="1"/>
  <c r="C899" i="1" s="1"/>
  <c r="U730" i="1"/>
  <c r="U890" i="1" s="1"/>
  <c r="U899" i="1" s="1"/>
  <c r="L730" i="1"/>
  <c r="L890" i="1" s="1"/>
  <c r="L899" i="1" s="1"/>
  <c r="Y730" i="1"/>
  <c r="Y890" i="1" s="1"/>
  <c r="Y899" i="1" s="1"/>
  <c r="H730" i="1"/>
  <c r="H890" i="1" s="1"/>
  <c r="H899" i="1" s="1"/>
  <c r="O730" i="1"/>
  <c r="O890" i="1" s="1"/>
  <c r="O899" i="1" s="1"/>
  <c r="Q730" i="1"/>
  <c r="Q890" i="1" s="1"/>
  <c r="Q899" i="1" s="1"/>
  <c r="Q902" i="1" s="1"/>
  <c r="K730" i="1"/>
  <c r="K890" i="1" s="1"/>
  <c r="K899" i="1" s="1"/>
  <c r="R730" i="1"/>
  <c r="R890" i="1" s="1"/>
  <c r="R899" i="1" s="1"/>
  <c r="T616" i="1"/>
  <c r="M730" i="1"/>
  <c r="M890" i="1" s="1"/>
  <c r="M899" i="1" s="1"/>
  <c r="G730" i="1"/>
  <c r="G890" i="1" s="1"/>
  <c r="G899" i="1" s="1"/>
  <c r="F730" i="1"/>
  <c r="F890" i="1" s="1"/>
  <c r="F899" i="1" s="1"/>
  <c r="E730" i="1"/>
  <c r="E890" i="1" s="1"/>
  <c r="E899" i="1" s="1"/>
  <c r="W730" i="1"/>
  <c r="W890" i="1" s="1"/>
  <c r="W899" i="1" s="1"/>
  <c r="D730" i="1"/>
  <c r="D890" i="1" s="1"/>
  <c r="D899" i="1" s="1"/>
  <c r="J730" i="1"/>
  <c r="J890" i="1" s="1"/>
  <c r="J899" i="1" s="1"/>
  <c r="T490" i="1"/>
  <c r="T730" i="1" s="1"/>
  <c r="P730" i="1"/>
  <c r="P890" i="1" s="1"/>
  <c r="P899" i="1" s="1"/>
  <c r="P902" i="1" s="1"/>
  <c r="S730" i="1"/>
  <c r="S890" i="1" s="1"/>
  <c r="S899" i="1" s="1"/>
  <c r="N730" i="1"/>
  <c r="N890" i="1" s="1"/>
  <c r="N899" i="1" s="1"/>
  <c r="X730" i="1"/>
  <c r="X890" i="1" s="1"/>
  <c r="X899" i="1" s="1"/>
  <c r="I730" i="1"/>
  <c r="I890" i="1" s="1"/>
  <c r="I899" i="1" s="1"/>
  <c r="T890" i="1" l="1"/>
  <c r="T899" i="1" s="1"/>
  <c r="AA724" i="1"/>
  <c r="AA730" i="1" s="1"/>
  <c r="AA890" i="1" s="1"/>
  <c r="AA899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Kim Denbow</author>
    <author>Lindsay Stewart</author>
  </authors>
  <commentList>
    <comment ref="AB79" authorId="0" shapeId="0" xr:uid="{50EACCF4-2506-41D0-BA34-1650871FB9D5}">
      <text>
        <r>
          <rPr>
            <b/>
            <sz val="9"/>
            <color indexed="81"/>
            <rFont val="Tahoma"/>
            <charset val="1"/>
          </rPr>
          <t>Kim Denbow:</t>
        </r>
        <r>
          <rPr>
            <sz val="9"/>
            <color indexed="81"/>
            <rFont val="Tahoma"/>
            <charset val="1"/>
          </rPr>
          <t xml:space="preserve">
$625 water posted to 42-6-03 incorrectly.  </t>
        </r>
      </text>
    </comment>
    <comment ref="AF415" authorId="0" shapeId="0" xr:uid="{1CC02F1E-8562-4FE2-8EAC-ECC3770C7F8A}">
      <text>
        <r>
          <rPr>
            <b/>
            <sz val="9"/>
            <color indexed="81"/>
            <rFont val="Tahoma"/>
            <family val="2"/>
          </rPr>
          <t>Kim Denbow:</t>
        </r>
        <r>
          <rPr>
            <sz val="9"/>
            <color indexed="81"/>
            <rFont val="Tahoma"/>
            <family val="2"/>
          </rPr>
          <t xml:space="preserve">
based on 22weeks</t>
        </r>
      </text>
    </comment>
    <comment ref="AC699" authorId="0" shapeId="0" xr:uid="{07FA2721-BB12-4A54-A76C-01F23DB24199}">
      <text>
        <r>
          <rPr>
            <b/>
            <sz val="9"/>
            <color indexed="81"/>
            <rFont val="Tahoma"/>
            <family val="2"/>
          </rPr>
          <t>Kim Denbow:</t>
        </r>
        <r>
          <rPr>
            <sz val="9"/>
            <color indexed="81"/>
            <rFont val="Tahoma"/>
            <family val="2"/>
          </rPr>
          <t xml:space="preserve">
Interest 4.5% 4yr term</t>
        </r>
      </text>
    </comment>
    <comment ref="AC700" authorId="0" shapeId="0" xr:uid="{AD828CF2-F769-4BFD-892E-BDAD3359591C}">
      <text>
        <r>
          <rPr>
            <b/>
            <sz val="9"/>
            <color indexed="81"/>
            <rFont val="Tahoma"/>
            <charset val="1"/>
          </rPr>
          <t>Kim Denbow:</t>
        </r>
        <r>
          <rPr>
            <sz val="9"/>
            <color indexed="81"/>
            <rFont val="Tahoma"/>
            <charset val="1"/>
          </rPr>
          <t xml:space="preserve">
Interest only payment November 2026.  Payment in 2027 $203k</t>
        </r>
      </text>
    </comment>
    <comment ref="A712" authorId="0" shapeId="0" xr:uid="{EEF23B92-FDE8-42FD-B868-06017B1227EC}">
      <text>
        <r>
          <rPr>
            <b/>
            <sz val="9"/>
            <color indexed="81"/>
            <rFont val="Tahoma"/>
            <family val="2"/>
          </rPr>
          <t>Kim Denbow:</t>
        </r>
        <r>
          <rPr>
            <sz val="9"/>
            <color indexed="81"/>
            <rFont val="Tahoma"/>
            <family val="2"/>
          </rPr>
          <t xml:space="preserve">
formally account 
40-2-67</t>
        </r>
      </text>
    </comment>
    <comment ref="Y741" authorId="0" shapeId="0" xr:uid="{B732808C-E215-46D5-8463-5428B693E258}">
      <text>
        <r>
          <rPr>
            <b/>
            <sz val="9"/>
            <color indexed="81"/>
            <rFont val="Tahoma"/>
            <family val="2"/>
          </rPr>
          <t>Kim Denbow:</t>
        </r>
        <r>
          <rPr>
            <sz val="9"/>
            <color indexed="81"/>
            <rFont val="Tahoma"/>
            <family val="2"/>
          </rPr>
          <t xml:space="preserve">
council approved from fund balance up to 350k</t>
        </r>
      </text>
    </comment>
    <comment ref="I883" authorId="1" shapeId="0" xr:uid="{C2277C1B-FBAB-47C8-B794-B3C83FBC2AA8}">
      <text>
        <r>
          <rPr>
            <b/>
            <sz val="9"/>
            <color indexed="81"/>
            <rFont val="Tahoma"/>
            <family val="2"/>
          </rPr>
          <t>Lindsay Stewart:</t>
        </r>
        <r>
          <rPr>
            <sz val="9"/>
            <color indexed="81"/>
            <rFont val="Tahoma"/>
            <family val="2"/>
          </rPr>
          <t xml:space="preserve">
# off of Laurens TIF Sheet - Funds of all Districts.
</t>
        </r>
      </text>
    </comment>
    <comment ref="I885" authorId="1" shapeId="0" xr:uid="{14512A9C-705A-4270-B9CA-35D4659E4A39}">
      <text>
        <r>
          <rPr>
            <b/>
            <sz val="9"/>
            <color indexed="81"/>
            <rFont val="Tahoma"/>
            <family val="2"/>
          </rPr>
          <t>Lindsay Stewart:</t>
        </r>
        <r>
          <rPr>
            <sz val="9"/>
            <color indexed="81"/>
            <rFont val="Tahoma"/>
            <family val="2"/>
          </rPr>
          <t xml:space="preserve">
# on Lauren's TIF Sheet, last page under grand total
</t>
        </r>
      </text>
    </comment>
    <comment ref="Y894" authorId="0" shapeId="0" xr:uid="{59F86A95-03DE-4795-83E4-E565F26390EE}">
      <text>
        <r>
          <rPr>
            <b/>
            <sz val="9"/>
            <color indexed="81"/>
            <rFont val="Tahoma"/>
            <family val="2"/>
          </rPr>
          <t>Kim Denbow:</t>
        </r>
        <r>
          <rPr>
            <sz val="9"/>
            <color indexed="81"/>
            <rFont val="Tahoma"/>
            <family val="2"/>
          </rPr>
          <t xml:space="preserve">
budget at commitment</t>
        </r>
      </text>
    </comment>
    <comment ref="Y896" authorId="0" shapeId="0" xr:uid="{3566F2D6-A2FC-434B-A76E-ABEBAD8CC111}">
      <text>
        <r>
          <rPr>
            <b/>
            <sz val="9"/>
            <color indexed="81"/>
            <rFont val="Tahoma"/>
            <family val="2"/>
          </rPr>
          <t>Kim Denbow:</t>
        </r>
        <r>
          <rPr>
            <sz val="9"/>
            <color indexed="81"/>
            <rFont val="Tahoma"/>
            <family val="2"/>
          </rPr>
          <t xml:space="preserve">
budget at commitment</t>
        </r>
      </text>
    </comment>
  </commentList>
</comments>
</file>

<file path=xl/sharedStrings.xml><?xml version="1.0" encoding="utf-8"?>
<sst xmlns="http://schemas.openxmlformats.org/spreadsheetml/2006/main" count="1492" uniqueCount="1195">
  <si>
    <t>ACCT #</t>
  </si>
  <si>
    <t>ACCOUNT TITLE</t>
  </si>
  <si>
    <t>%</t>
  </si>
  <si>
    <t xml:space="preserve"> </t>
  </si>
  <si>
    <t>BUDGET</t>
  </si>
  <si>
    <t>Actual</t>
  </si>
  <si>
    <t>As of 9/30/2016</t>
  </si>
  <si>
    <t>ACTUAL</t>
  </si>
  <si>
    <t>As of 10/31/2018</t>
  </si>
  <si>
    <t xml:space="preserve"> BUDGET</t>
  </si>
  <si>
    <t>Initial Request</t>
  </si>
  <si>
    <t>Final Budget</t>
  </si>
  <si>
    <t xml:space="preserve">40-0-00                         </t>
  </si>
  <si>
    <t xml:space="preserve">ADMINISTRATION                          </t>
  </si>
  <si>
    <t xml:space="preserve">40-1-00                         </t>
  </si>
  <si>
    <t xml:space="preserve">PERSONAL SERVICES        </t>
  </si>
  <si>
    <t xml:space="preserve">40-1-01                         </t>
  </si>
  <si>
    <t xml:space="preserve">  COUNCIL                               </t>
  </si>
  <si>
    <t>40-1-02</t>
  </si>
  <si>
    <t xml:space="preserve">  COUNCIL EXPENSES</t>
  </si>
  <si>
    <t xml:space="preserve">40-1-10                         </t>
  </si>
  <si>
    <t xml:space="preserve">  REGULAR PAYROLL  - ADMIN                   </t>
  </si>
  <si>
    <t xml:space="preserve">40-1-23                         </t>
  </si>
  <si>
    <t xml:space="preserve">  ELECTIONS                             </t>
  </si>
  <si>
    <t xml:space="preserve">SUBTOTAL                                </t>
  </si>
  <si>
    <t xml:space="preserve">40-2-00                         </t>
  </si>
  <si>
    <t xml:space="preserve">CONTRACT SERVICES      </t>
  </si>
  <si>
    <t xml:space="preserve">40-2-01                         </t>
  </si>
  <si>
    <t xml:space="preserve">  TOWN ATTORNEY                  </t>
  </si>
  <si>
    <t xml:space="preserve">40-2-03                         </t>
  </si>
  <si>
    <t xml:space="preserve">  RECORDING FEES                        </t>
  </si>
  <si>
    <t xml:space="preserve">40-2-05                         </t>
  </si>
  <si>
    <t xml:space="preserve">  AUDIT                                 </t>
  </si>
  <si>
    <t xml:space="preserve">40-2-06                         </t>
  </si>
  <si>
    <t xml:space="preserve">  ACCOUNTING                            </t>
  </si>
  <si>
    <t>40-2-07</t>
  </si>
  <si>
    <t xml:space="preserve">  LEGAL LABOR</t>
  </si>
  <si>
    <t xml:space="preserve">40-2-10                         </t>
  </si>
  <si>
    <t xml:space="preserve">  CONSULTANTS &amp; EC. DEV.</t>
  </si>
  <si>
    <t xml:space="preserve">  SADC    </t>
  </si>
  <si>
    <t xml:space="preserve">40-2-20                         </t>
  </si>
  <si>
    <t xml:space="preserve">  EQUIPMENT MAINT                </t>
  </si>
  <si>
    <t xml:space="preserve">40-2-23                         </t>
  </si>
  <si>
    <t xml:space="preserve">  PRINTING                              </t>
  </si>
  <si>
    <t xml:space="preserve">40-2-41                         </t>
  </si>
  <si>
    <t xml:space="preserve">  RENTALS                               </t>
  </si>
  <si>
    <t xml:space="preserve">40-2-42                         </t>
  </si>
  <si>
    <t xml:space="preserve">  COMPUTER  ( TRIO &amp; Support)                           </t>
  </si>
  <si>
    <t>40-2-43</t>
  </si>
  <si>
    <t xml:space="preserve">  RECORD PRESERVATION</t>
  </si>
  <si>
    <t xml:space="preserve">40-3-00                         </t>
  </si>
  <si>
    <t xml:space="preserve"> SUPPLIES                 </t>
  </si>
  <si>
    <t xml:space="preserve">40-3-01                         </t>
  </si>
  <si>
    <t xml:space="preserve">  OFFICE                                </t>
  </si>
  <si>
    <t xml:space="preserve">40-3-07                         </t>
  </si>
  <si>
    <t xml:space="preserve">  TROPHIES &amp; AWARDS &amp; FLAGS                 </t>
  </si>
  <si>
    <t xml:space="preserve">40-4-00                         </t>
  </si>
  <si>
    <t xml:space="preserve">EXPENSES                 </t>
  </si>
  <si>
    <t xml:space="preserve">40-4-01                         </t>
  </si>
  <si>
    <t xml:space="preserve">  TRAVEL                                </t>
  </si>
  <si>
    <t xml:space="preserve">40-4-03                         </t>
  </si>
  <si>
    <t xml:space="preserve">  DUES                                  </t>
  </si>
  <si>
    <t xml:space="preserve">40-4-04                         </t>
  </si>
  <si>
    <t xml:space="preserve">  SUBSCRIPTIONS                         </t>
  </si>
  <si>
    <t xml:space="preserve">40-4-05                         </t>
  </si>
  <si>
    <t xml:space="preserve">  TRAINING                              </t>
  </si>
  <si>
    <t xml:space="preserve">40-4-06                         </t>
  </si>
  <si>
    <t xml:space="preserve">  ADVERTISING                           </t>
  </si>
  <si>
    <t xml:space="preserve">40-4-08                         </t>
  </si>
  <si>
    <t xml:space="preserve">  POSTAGE                               </t>
  </si>
  <si>
    <t xml:space="preserve">40-5-00                         </t>
  </si>
  <si>
    <t xml:space="preserve">COMMUNICATIONS           </t>
  </si>
  <si>
    <t xml:space="preserve">40-5-01                         </t>
  </si>
  <si>
    <t xml:space="preserve">  TELEPHONE                             </t>
  </si>
  <si>
    <t>40-9-00</t>
  </si>
  <si>
    <t>ADMIN. SUNDRY</t>
  </si>
  <si>
    <t>40-9-98</t>
  </si>
  <si>
    <t xml:space="preserve">   CLEARING ACT</t>
  </si>
  <si>
    <t>SUBTOTAL</t>
  </si>
  <si>
    <t xml:space="preserve">   TOTAL ADMIN                </t>
  </si>
  <si>
    <t xml:space="preserve">41-0-00                         </t>
  </si>
  <si>
    <t xml:space="preserve">ASSESSING                               </t>
  </si>
  <si>
    <t xml:space="preserve">41-1-03                         </t>
  </si>
  <si>
    <t xml:space="preserve">  ADMINISTRATION                    </t>
  </si>
  <si>
    <t>ASSESSING ADMIN ASSISTANT*NEW*</t>
  </si>
  <si>
    <t xml:space="preserve">41-2-00                         </t>
  </si>
  <si>
    <t xml:space="preserve">CONTRACT SERVICES             </t>
  </si>
  <si>
    <t xml:space="preserve">41-2-02                         </t>
  </si>
  <si>
    <t xml:space="preserve">  DEEDS/TAX MAPS                           </t>
  </si>
  <si>
    <t xml:space="preserve">41-2-42                         </t>
  </si>
  <si>
    <t xml:space="preserve">  COMPUTER LICENSE FEES                             </t>
  </si>
  <si>
    <t xml:space="preserve">41-3-00                         </t>
  </si>
  <si>
    <t xml:space="preserve">ASSESSING SUPPLIES                      </t>
  </si>
  <si>
    <t xml:space="preserve">41-3-01                         </t>
  </si>
  <si>
    <t xml:space="preserve">41-4-00                         </t>
  </si>
  <si>
    <t xml:space="preserve">ASSESSING EXPENSES                      </t>
  </si>
  <si>
    <t>41-4-01</t>
  </si>
  <si>
    <t xml:space="preserve">41-4-03                         </t>
  </si>
  <si>
    <t xml:space="preserve">41-4-04                         </t>
  </si>
  <si>
    <t xml:space="preserve">41-4-05                         </t>
  </si>
  <si>
    <t xml:space="preserve">41-4-08                         </t>
  </si>
  <si>
    <t>41-5-00</t>
  </si>
  <si>
    <t>COMMUNICATION</t>
  </si>
  <si>
    <t>41-5-01</t>
  </si>
  <si>
    <t xml:space="preserve">  TELEPHONE</t>
  </si>
  <si>
    <t xml:space="preserve">   TOTAL ASSESSING                      </t>
  </si>
  <si>
    <t xml:space="preserve">42-0-00                         </t>
  </si>
  <si>
    <t xml:space="preserve">PROTECTION                              </t>
  </si>
  <si>
    <t xml:space="preserve">42-2-00                         </t>
  </si>
  <si>
    <t xml:space="preserve"> CONTRACT SERVICES            </t>
  </si>
  <si>
    <t>42-2-21</t>
  </si>
  <si>
    <t xml:space="preserve">  BRIDGE LIGHTS</t>
  </si>
  <si>
    <t xml:space="preserve">42-2-22                         </t>
  </si>
  <si>
    <t xml:space="preserve">  FLASHERS                              </t>
  </si>
  <si>
    <t xml:space="preserve">42-2-26                         </t>
  </si>
  <si>
    <t xml:space="preserve">  STREET LIGHTS                         </t>
  </si>
  <si>
    <t xml:space="preserve">42-2-27                         </t>
  </si>
  <si>
    <t xml:space="preserve">  HYDRANTS                              </t>
  </si>
  <si>
    <t xml:space="preserve">42-2-37                         </t>
  </si>
  <si>
    <t xml:space="preserve">  PROP &amp; LIAB INSURANCE</t>
  </si>
  <si>
    <t xml:space="preserve">42-2-41                         </t>
  </si>
  <si>
    <t xml:space="preserve">  INSURANCE, BOND                       </t>
  </si>
  <si>
    <t xml:space="preserve">42-2-42                         </t>
  </si>
  <si>
    <t xml:space="preserve"> INSURANCE DEDUCTIBLES                </t>
  </si>
  <si>
    <t>42-2-60</t>
  </si>
  <si>
    <t xml:space="preserve"> TRAFFIC LIGHT REPAIR</t>
  </si>
  <si>
    <t xml:space="preserve">42-6-00                         </t>
  </si>
  <si>
    <t xml:space="preserve">PROTECTION UTILITIES                    </t>
  </si>
  <si>
    <t>42-6-02</t>
  </si>
  <si>
    <t xml:space="preserve"> ELECTRICITY</t>
  </si>
  <si>
    <t xml:space="preserve">   TOTAL PROTECTION                     </t>
  </si>
  <si>
    <t xml:space="preserve">43-0-00                         </t>
  </si>
  <si>
    <t xml:space="preserve">POLICE                                  </t>
  </si>
  <si>
    <t xml:space="preserve">43-1-00                         </t>
  </si>
  <si>
    <t xml:space="preserve">PERSONAL SERVICES                </t>
  </si>
  <si>
    <t xml:space="preserve">43-1-03                         </t>
  </si>
  <si>
    <t xml:space="preserve">  ADMINISTRATION - POLICE                   </t>
  </si>
  <si>
    <t xml:space="preserve">43-1-04                         </t>
  </si>
  <si>
    <t xml:space="preserve">  DETECTIVE</t>
  </si>
  <si>
    <t xml:space="preserve">43-1-05                         </t>
  </si>
  <si>
    <t xml:space="preserve">  CLERICAL - POLICE                          </t>
  </si>
  <si>
    <t>43-1-06</t>
  </si>
  <si>
    <t xml:space="preserve">  SERGEANTS</t>
  </si>
  <si>
    <t xml:space="preserve">43-1-10                         </t>
  </si>
  <si>
    <t xml:space="preserve">  REGULAR PAYROLL - POLICE                     </t>
  </si>
  <si>
    <t>43-1-41</t>
  </si>
  <si>
    <t xml:space="preserve">43-1-12                         </t>
  </si>
  <si>
    <t xml:space="preserve">  OVERTIME                              </t>
  </si>
  <si>
    <t>43-1-13</t>
  </si>
  <si>
    <t xml:space="preserve">  VACATION</t>
  </si>
  <si>
    <t>43-1-14</t>
  </si>
  <si>
    <t xml:space="preserve">  SICK LEAVE</t>
  </si>
  <si>
    <t xml:space="preserve">43-1-15                         </t>
  </si>
  <si>
    <t xml:space="preserve">  HOLIDAYS                              </t>
  </si>
  <si>
    <t xml:space="preserve">43-1-21                         </t>
  </si>
  <si>
    <t xml:space="preserve">  COURT TIME                            </t>
  </si>
  <si>
    <t>43-1-22</t>
  </si>
  <si>
    <t xml:space="preserve">  SPECIAL EVENTS</t>
  </si>
  <si>
    <t xml:space="preserve">43-2-00                         </t>
  </si>
  <si>
    <t xml:space="preserve"> CONTRACT SERVICES                </t>
  </si>
  <si>
    <t xml:space="preserve">43-2-10                         </t>
  </si>
  <si>
    <t xml:space="preserve">  CONSULTANTS                           </t>
  </si>
  <si>
    <t xml:space="preserve">43-2-14                         </t>
  </si>
  <si>
    <t xml:space="preserve">  CLEANING                              </t>
  </si>
  <si>
    <t xml:space="preserve">43-2-20                         </t>
  </si>
  <si>
    <t xml:space="preserve">  EQUIP MAINT, Body Cameras</t>
  </si>
  <si>
    <t>43-2-44</t>
  </si>
  <si>
    <t xml:space="preserve">  ANIMAL CONTROL</t>
  </si>
  <si>
    <t xml:space="preserve">  HOULTON HUMANE SOCIETY      </t>
  </si>
  <si>
    <t xml:space="preserve">43-2-51                         </t>
  </si>
  <si>
    <t xml:space="preserve">  MEDICAL</t>
  </si>
  <si>
    <t xml:space="preserve">43-2-61                         </t>
  </si>
  <si>
    <t xml:space="preserve">  BUILDING MAINT         </t>
  </si>
  <si>
    <t xml:space="preserve">43-2-63                         </t>
  </si>
  <si>
    <t xml:space="preserve">  COMPUTER                              </t>
  </si>
  <si>
    <t xml:space="preserve">43-3-00                         </t>
  </si>
  <si>
    <t xml:space="preserve">POLICE SUPPLIES                         </t>
  </si>
  <si>
    <t xml:space="preserve">43-3-01                         </t>
  </si>
  <si>
    <t xml:space="preserve">43-3-15                         </t>
  </si>
  <si>
    <t xml:space="preserve">  CLOTHING &amp; DRY GOODS                  </t>
  </si>
  <si>
    <t xml:space="preserve">43-3-18                         </t>
  </si>
  <si>
    <t xml:space="preserve">  SPECIAL INVESTIGATION                 </t>
  </si>
  <si>
    <t xml:space="preserve">43-3-21                         </t>
  </si>
  <si>
    <t xml:space="preserve">  CLEANING &amp; SANITARY                   </t>
  </si>
  <si>
    <t xml:space="preserve">43-4-00                         </t>
  </si>
  <si>
    <t xml:space="preserve">POLICE EXPENSES                         </t>
  </si>
  <si>
    <t xml:space="preserve">43-4-01                         </t>
  </si>
  <si>
    <t xml:space="preserve">43-4-03                         </t>
  </si>
  <si>
    <t xml:space="preserve">43-4-04                         </t>
  </si>
  <si>
    <t xml:space="preserve">43-4-05                         </t>
  </si>
  <si>
    <t xml:space="preserve">43-4-06                         </t>
  </si>
  <si>
    <t xml:space="preserve">43-4-08                         </t>
  </si>
  <si>
    <t>43-4-44</t>
  </si>
  <si>
    <t xml:space="preserve">  RANGE MAINTENANCE</t>
  </si>
  <si>
    <t xml:space="preserve">43-5-00                         </t>
  </si>
  <si>
    <t xml:space="preserve">COMMUNICATIONS                   </t>
  </si>
  <si>
    <t xml:space="preserve">43-5-01                         </t>
  </si>
  <si>
    <t xml:space="preserve">43-5-03                         </t>
  </si>
  <si>
    <t xml:space="preserve">  RADIO                                 </t>
  </si>
  <si>
    <t xml:space="preserve">43-5-04                         </t>
  </si>
  <si>
    <t xml:space="preserve">  POLICE SYSTEMS                        </t>
  </si>
  <si>
    <t xml:space="preserve">43-6-00                         </t>
  </si>
  <si>
    <t xml:space="preserve">POLICE UTILITIES                        </t>
  </si>
  <si>
    <t>43-6-01</t>
  </si>
  <si>
    <t>FUEL</t>
  </si>
  <si>
    <t xml:space="preserve">43-6-02                         </t>
  </si>
  <si>
    <t xml:space="preserve">  ELECTRICITY                           </t>
  </si>
  <si>
    <t xml:space="preserve">43-6-03                         </t>
  </si>
  <si>
    <t xml:space="preserve">  WATER                                 </t>
  </si>
  <si>
    <t xml:space="preserve">43-6-04                         </t>
  </si>
  <si>
    <t xml:space="preserve">  SEWER                                 </t>
  </si>
  <si>
    <t>43-6-06</t>
  </si>
  <si>
    <t xml:space="preserve">  TRASH</t>
  </si>
  <si>
    <t xml:space="preserve">43-7-00                         </t>
  </si>
  <si>
    <t xml:space="preserve">POLICE EQUIPMENT                        </t>
  </si>
  <si>
    <t xml:space="preserve">43-7-06                         </t>
  </si>
  <si>
    <t xml:space="preserve">  FUEL                                  </t>
  </si>
  <si>
    <t xml:space="preserve">43-7-08                         </t>
  </si>
  <si>
    <t xml:space="preserve">  TIRES                                 </t>
  </si>
  <si>
    <t xml:space="preserve">43-7-10                         </t>
  </si>
  <si>
    <t xml:space="preserve">  PARTS                                 </t>
  </si>
  <si>
    <t>43-8-11</t>
  </si>
  <si>
    <t xml:space="preserve">   VEHICLE REPLACEMENT (Debt Service)</t>
  </si>
  <si>
    <t xml:space="preserve">   TOTAL POLICE                         </t>
  </si>
  <si>
    <t xml:space="preserve">44-0-00                         </t>
  </si>
  <si>
    <t xml:space="preserve">FIRE                                    </t>
  </si>
  <si>
    <t xml:space="preserve">44-1-00                         </t>
  </si>
  <si>
    <t xml:space="preserve">FIRE PERSONAL SERVICES                  </t>
  </si>
  <si>
    <t xml:space="preserve">44-1-03                         </t>
  </si>
  <si>
    <t xml:space="preserve">  ADMINISTRATION - FIRE                     </t>
  </si>
  <si>
    <t xml:space="preserve">44-1-10                         </t>
  </si>
  <si>
    <t xml:space="preserve">  REGULAR PAYROLL - FIRE                     </t>
  </si>
  <si>
    <t xml:space="preserve">44-1-12                         </t>
  </si>
  <si>
    <t>44-1-13</t>
  </si>
  <si>
    <t>44-1-14</t>
  </si>
  <si>
    <t xml:space="preserve">   SICK LEAVE</t>
  </si>
  <si>
    <t>44-1-15</t>
  </si>
  <si>
    <t>44-1-25</t>
  </si>
  <si>
    <t xml:space="preserve">  SOCKANASSETT HOSE COMPANY #1</t>
  </si>
  <si>
    <t xml:space="preserve">44-2-00                         </t>
  </si>
  <si>
    <t xml:space="preserve"> CONTRACT SERVICES                  </t>
  </si>
  <si>
    <t>44-2-51</t>
  </si>
  <si>
    <t xml:space="preserve">   MEDICAL</t>
  </si>
  <si>
    <t xml:space="preserve">44-3-00                         </t>
  </si>
  <si>
    <t xml:space="preserve">FIRE SUPPLIES                           </t>
  </si>
  <si>
    <t>44-3-01</t>
  </si>
  <si>
    <t xml:space="preserve">  OFFICE</t>
  </si>
  <si>
    <t>44-3-06</t>
  </si>
  <si>
    <t xml:space="preserve">  TURNOUT GEAR</t>
  </si>
  <si>
    <t xml:space="preserve">44-3-09                         </t>
  </si>
  <si>
    <t xml:space="preserve">  SMALL TOOLS</t>
  </si>
  <si>
    <t>44-3-10</t>
  </si>
  <si>
    <t xml:space="preserve">  SUPPLIES</t>
  </si>
  <si>
    <t xml:space="preserve">44-3-15                         </t>
  </si>
  <si>
    <t xml:space="preserve">  CLOTHING                  </t>
  </si>
  <si>
    <t xml:space="preserve">44-4-00                         </t>
  </si>
  <si>
    <t xml:space="preserve">FIRE EXPENSES                           </t>
  </si>
  <si>
    <t xml:space="preserve">44-4-01                         </t>
  </si>
  <si>
    <t xml:space="preserve">44-4-04                         </t>
  </si>
  <si>
    <t xml:space="preserve">44-4-05                         </t>
  </si>
  <si>
    <t>44-4-06</t>
  </si>
  <si>
    <t xml:space="preserve">  ADVERTISING</t>
  </si>
  <si>
    <t xml:space="preserve">44-5-00                         </t>
  </si>
  <si>
    <t xml:space="preserve"> COMMUNICATIONS                     </t>
  </si>
  <si>
    <t xml:space="preserve">44-5-01                         </t>
  </si>
  <si>
    <t xml:space="preserve">44-5-03                         </t>
  </si>
  <si>
    <t>44-5-05</t>
  </si>
  <si>
    <t xml:space="preserve">  Fishing Derby</t>
  </si>
  <si>
    <t xml:space="preserve">44-5-05                         </t>
  </si>
  <si>
    <t xml:space="preserve">  PAGERS</t>
  </si>
  <si>
    <t xml:space="preserve">44-6-00                         </t>
  </si>
  <si>
    <t xml:space="preserve">FIRE UTILITIES                          </t>
  </si>
  <si>
    <t xml:space="preserve">44-6-01                         </t>
  </si>
  <si>
    <t>44-6-02</t>
  </si>
  <si>
    <t xml:space="preserve">  ELECTRICITY</t>
  </si>
  <si>
    <t>44-6-06</t>
  </si>
  <si>
    <t xml:space="preserve">44-7-00                         </t>
  </si>
  <si>
    <t xml:space="preserve">FIRE EQUIPMENT                          </t>
  </si>
  <si>
    <t xml:space="preserve">44-7-06                         </t>
  </si>
  <si>
    <t xml:space="preserve">44-7-10                         </t>
  </si>
  <si>
    <t xml:space="preserve">  PARTS                               </t>
  </si>
  <si>
    <t>44-7-16</t>
  </si>
  <si>
    <t xml:space="preserve">  OUTSIDE SERVICES                      </t>
  </si>
  <si>
    <t xml:space="preserve">   TOTAL FIRE                           </t>
  </si>
  <si>
    <t xml:space="preserve">45-0-00                         </t>
  </si>
  <si>
    <t xml:space="preserve">AMBULANCE                               </t>
  </si>
  <si>
    <t xml:space="preserve">45-1-00                         </t>
  </si>
  <si>
    <t xml:space="preserve">PERSONAL SERVICES             </t>
  </si>
  <si>
    <t xml:space="preserve">45-1-03                         </t>
  </si>
  <si>
    <t xml:space="preserve">  ADMINISTRATION - EMS                      </t>
  </si>
  <si>
    <t xml:space="preserve">45-1-10                         </t>
  </si>
  <si>
    <t xml:space="preserve">  REGULAR PAYROLL - EMS                     </t>
  </si>
  <si>
    <t xml:space="preserve">45-1-12                         </t>
  </si>
  <si>
    <t>45-1-13</t>
  </si>
  <si>
    <t>45-1-14</t>
  </si>
  <si>
    <t>45-1-15</t>
  </si>
  <si>
    <t>45-1-20</t>
  </si>
  <si>
    <t xml:space="preserve">  ON CALL</t>
  </si>
  <si>
    <t xml:space="preserve">45-2-00                         </t>
  </si>
  <si>
    <t xml:space="preserve"> CONTRACT SERVICES             </t>
  </si>
  <si>
    <t xml:space="preserve">45-2-32                         </t>
  </si>
  <si>
    <t xml:space="preserve">  HOSPITAL SERVICE FEE                </t>
  </si>
  <si>
    <t xml:space="preserve">45-3-00                         </t>
  </si>
  <si>
    <t xml:space="preserve">AMBULANCE SUPPLIES                      </t>
  </si>
  <si>
    <t xml:space="preserve">45-3-15                         </t>
  </si>
  <si>
    <t xml:space="preserve">45-3-17                         </t>
  </si>
  <si>
    <t xml:space="preserve">  MEDICAL                               </t>
  </si>
  <si>
    <t xml:space="preserve">45-3-21                         </t>
  </si>
  <si>
    <t xml:space="preserve">45-4-00                         </t>
  </si>
  <si>
    <t xml:space="preserve">AMBULANCE EXPENSES                      </t>
  </si>
  <si>
    <t xml:space="preserve">45-4-01                         </t>
  </si>
  <si>
    <t xml:space="preserve">45-4-04                         </t>
  </si>
  <si>
    <t xml:space="preserve">  DUES/SUBSCRIPTION                                  </t>
  </si>
  <si>
    <t xml:space="preserve">45-4-05                         </t>
  </si>
  <si>
    <t xml:space="preserve">45-4-09                         </t>
  </si>
  <si>
    <t xml:space="preserve">  PERMITS &amp; FEES                        </t>
  </si>
  <si>
    <t xml:space="preserve">45-5-00                         </t>
  </si>
  <si>
    <t xml:space="preserve"> COMMUNICATIONS                </t>
  </si>
  <si>
    <t xml:space="preserve">45-5-01                         </t>
  </si>
  <si>
    <t xml:space="preserve">45-5-03                         </t>
  </si>
  <si>
    <t>45-6-00</t>
  </si>
  <si>
    <t>UTILITIES</t>
  </si>
  <si>
    <t>45-6-01</t>
  </si>
  <si>
    <t xml:space="preserve">  FUEL</t>
  </si>
  <si>
    <t xml:space="preserve">45-7-00                         </t>
  </si>
  <si>
    <t xml:space="preserve"> EQUIPMENT                     </t>
  </si>
  <si>
    <t xml:space="preserve">45-7-06                         </t>
  </si>
  <si>
    <t xml:space="preserve">45-7-10                         </t>
  </si>
  <si>
    <t xml:space="preserve">45-7-16                         </t>
  </si>
  <si>
    <t>45-7-27</t>
  </si>
  <si>
    <t xml:space="preserve">  VEHICLE MAINTENANCE     UNIT#1</t>
  </si>
  <si>
    <t>45-7-28</t>
  </si>
  <si>
    <t xml:space="preserve">  VEHICLE MAINTENANCE     UNIT#2</t>
  </si>
  <si>
    <t>45-7-29</t>
  </si>
  <si>
    <t xml:space="preserve">  VEHICLE MAINTENANCE     UNIT#3</t>
  </si>
  <si>
    <t>45-7-30</t>
  </si>
  <si>
    <t xml:space="preserve">  VEHICLE MAINTENANCE     UNIT#4</t>
  </si>
  <si>
    <t>45-8-00</t>
  </si>
  <si>
    <t>CAPITAL OUTLAY</t>
  </si>
  <si>
    <t>45-8-11</t>
  </si>
  <si>
    <t xml:space="preserve">  AMBULANCE PAYMENT</t>
  </si>
  <si>
    <t xml:space="preserve">   TOTAL AMBULANCE                      </t>
  </si>
  <si>
    <t xml:space="preserve">47-0-00                         </t>
  </si>
  <si>
    <t xml:space="preserve">HEALTH &amp; S.S.               </t>
  </si>
  <si>
    <t xml:space="preserve">47-1-00                         </t>
  </si>
  <si>
    <t xml:space="preserve"> PERSONAL SERVICES </t>
  </si>
  <si>
    <t xml:space="preserve">47-1-03                         </t>
  </si>
  <si>
    <t xml:space="preserve">  ADMINISTRATION - H&amp;SS                       </t>
  </si>
  <si>
    <t xml:space="preserve">47-2-00                         </t>
  </si>
  <si>
    <t xml:space="preserve"> CONTRACT SERVICES</t>
  </si>
  <si>
    <t xml:space="preserve">47-2-11                         </t>
  </si>
  <si>
    <t xml:space="preserve">  HEALTH OFFICER                        </t>
  </si>
  <si>
    <t xml:space="preserve">47-3-00                         </t>
  </si>
  <si>
    <t xml:space="preserve"> SUPPLIES       </t>
  </si>
  <si>
    <t xml:space="preserve">47-3-01                         </t>
  </si>
  <si>
    <t xml:space="preserve">47-3-22                         </t>
  </si>
  <si>
    <t xml:space="preserve">  GENERAL CARE                          </t>
  </si>
  <si>
    <t xml:space="preserve">47-4-00                         </t>
  </si>
  <si>
    <t xml:space="preserve"> EXPENSES       </t>
  </si>
  <si>
    <t xml:space="preserve">47-4-01                         </t>
  </si>
  <si>
    <t xml:space="preserve">47-4-03                         </t>
  </si>
  <si>
    <t xml:space="preserve">47-4-05                         </t>
  </si>
  <si>
    <t xml:space="preserve">   TOTAL H &amp;S SERV </t>
  </si>
  <si>
    <t xml:space="preserve">48-0-00                         </t>
  </si>
  <si>
    <t xml:space="preserve">CODE ENFORCEMENT                        </t>
  </si>
  <si>
    <t xml:space="preserve">48-1-00                         </t>
  </si>
  <si>
    <t xml:space="preserve"> PERSONAL SERVICES      </t>
  </si>
  <si>
    <t xml:space="preserve">48-1-10                         </t>
  </si>
  <si>
    <t xml:space="preserve">  ADMINISTRATION - CEO                       </t>
  </si>
  <si>
    <t xml:space="preserve">48-3-00                         </t>
  </si>
  <si>
    <t xml:space="preserve"> SUPPLIES               </t>
  </si>
  <si>
    <t xml:space="preserve">48-3-01                         </t>
  </si>
  <si>
    <t xml:space="preserve">48-4-00                         </t>
  </si>
  <si>
    <t xml:space="preserve"> EXPENSES               </t>
  </si>
  <si>
    <t xml:space="preserve">48-4-01                         </t>
  </si>
  <si>
    <t xml:space="preserve">  TRAVEL                       </t>
  </si>
  <si>
    <t xml:space="preserve">48-4-03                         </t>
  </si>
  <si>
    <t xml:space="preserve">48-4-04                         </t>
  </si>
  <si>
    <t xml:space="preserve">  SUBSCRIPTIONS          </t>
  </si>
  <si>
    <t xml:space="preserve">48-4-05                         </t>
  </si>
  <si>
    <t xml:space="preserve">48-4-08                         </t>
  </si>
  <si>
    <t>48-4-11</t>
  </si>
  <si>
    <t xml:space="preserve">  COMPUTER MAINTENANCE</t>
  </si>
  <si>
    <t>48-4-12</t>
  </si>
  <si>
    <t xml:space="preserve">  VEHICLE MAINTENANCE</t>
  </si>
  <si>
    <t>48-5-00</t>
  </si>
  <si>
    <t>COMMUNICATIONS</t>
  </si>
  <si>
    <t>48-5-01</t>
  </si>
  <si>
    <t xml:space="preserve">  TELEPHONE </t>
  </si>
  <si>
    <t xml:space="preserve">   TOTAL CODE ENFORCE               </t>
  </si>
  <si>
    <t>49-0-00</t>
  </si>
  <si>
    <t>49-1-00</t>
  </si>
  <si>
    <t>PERSONAL SERVICES</t>
  </si>
  <si>
    <t>49-1-03</t>
  </si>
  <si>
    <t xml:space="preserve">  ADMINISTRATION - COM DEVL</t>
  </si>
  <si>
    <t>49-3-00</t>
  </si>
  <si>
    <t>SUPPLIES</t>
  </si>
  <si>
    <t>49-3-01</t>
  </si>
  <si>
    <t>49-4-00</t>
  </si>
  <si>
    <t>EXPENSES</t>
  </si>
  <si>
    <t>49-4-01</t>
  </si>
  <si>
    <t xml:space="preserve">  TRAVEL</t>
  </si>
  <si>
    <t>49-4-03</t>
  </si>
  <si>
    <t xml:space="preserve">  DUES</t>
  </si>
  <si>
    <t>49-4-04</t>
  </si>
  <si>
    <t xml:space="preserve">  SUBSCRIPTIONS (Maine Downtown Center)</t>
  </si>
  <si>
    <t>49-4-14</t>
  </si>
  <si>
    <t>National Main Street Center</t>
  </si>
  <si>
    <t>49-4-05</t>
  </si>
  <si>
    <t xml:space="preserve">  TRAINING</t>
  </si>
  <si>
    <t>49-4-06</t>
  </si>
  <si>
    <t>49-4-07</t>
  </si>
  <si>
    <t xml:space="preserve">  PROMOTIONALS</t>
  </si>
  <si>
    <t>49-4-08</t>
  </si>
  <si>
    <t xml:space="preserve">  POSTAGE</t>
  </si>
  <si>
    <t>49-5-00</t>
  </si>
  <si>
    <t>49-5-01</t>
  </si>
  <si>
    <t>TOTAL COMM DEVEL</t>
  </si>
  <si>
    <t xml:space="preserve">51-0-00                         </t>
  </si>
  <si>
    <t xml:space="preserve">CEMETERIES                              </t>
  </si>
  <si>
    <t xml:space="preserve">51-1-00                         </t>
  </si>
  <si>
    <t xml:space="preserve"> PERSONAL SERVICES            </t>
  </si>
  <si>
    <t xml:space="preserve">51-1-03                         </t>
  </si>
  <si>
    <t xml:space="preserve">  ADMINISTRATION - CEMETERY</t>
  </si>
  <si>
    <t xml:space="preserve">51-1-11                         </t>
  </si>
  <si>
    <t>Contract Mowing</t>
  </si>
  <si>
    <t>51-1-12</t>
  </si>
  <si>
    <t xml:space="preserve">  OVERTIME</t>
  </si>
  <si>
    <t xml:space="preserve">51-2-00                         </t>
  </si>
  <si>
    <t xml:space="preserve">51-2-25                         </t>
  </si>
  <si>
    <t xml:space="preserve">  TREE REMOVALS                               </t>
  </si>
  <si>
    <t>51-2-99</t>
  </si>
  <si>
    <t xml:space="preserve">  INTERDEPT. CHARGES</t>
  </si>
  <si>
    <t xml:space="preserve">51-3-00                         </t>
  </si>
  <si>
    <t xml:space="preserve">CEMETERY SUPPLIES                       </t>
  </si>
  <si>
    <t xml:space="preserve">51-3-07                         </t>
  </si>
  <si>
    <t xml:space="preserve">  FLAGS                                 </t>
  </si>
  <si>
    <t xml:space="preserve">51-3-10                         </t>
  </si>
  <si>
    <t xml:space="preserve">  SUPPLIES                              </t>
  </si>
  <si>
    <t xml:space="preserve">51-3-33                         </t>
  </si>
  <si>
    <t xml:space="preserve">  AGRICULTURAL                          </t>
  </si>
  <si>
    <t xml:space="preserve">51-5-00                         </t>
  </si>
  <si>
    <t xml:space="preserve"> COMMUNICATION                  </t>
  </si>
  <si>
    <t xml:space="preserve">51-5-01                         </t>
  </si>
  <si>
    <t xml:space="preserve">51-6-00                         </t>
  </si>
  <si>
    <t xml:space="preserve">CEMETERY UTILITIES                      </t>
  </si>
  <si>
    <t xml:space="preserve">51-6-02                         </t>
  </si>
  <si>
    <t xml:space="preserve">51-7-00                         </t>
  </si>
  <si>
    <t xml:space="preserve"> EQUIPMENT                      </t>
  </si>
  <si>
    <t xml:space="preserve">51-7-01                         </t>
  </si>
  <si>
    <t xml:space="preserve">  RENTAL-TOWN OWN                    </t>
  </si>
  <si>
    <t xml:space="preserve">51-7-06                         </t>
  </si>
  <si>
    <t xml:space="preserve">51-7-07                         </t>
  </si>
  <si>
    <t xml:space="preserve">  OIL &amp; GREASE                          </t>
  </si>
  <si>
    <t xml:space="preserve">51-7-08                         </t>
  </si>
  <si>
    <t xml:space="preserve">  TIRES &amp; TUBES                         </t>
  </si>
  <si>
    <t xml:space="preserve">51-7-09                         </t>
  </si>
  <si>
    <t xml:space="preserve">  BATTERIES                             </t>
  </si>
  <si>
    <t xml:space="preserve">51-7-10                         </t>
  </si>
  <si>
    <t xml:space="preserve">51-7-16                         </t>
  </si>
  <si>
    <t xml:space="preserve">   TOTAL CEMETERIES                     </t>
  </si>
  <si>
    <t xml:space="preserve">53-0-00                         </t>
  </si>
  <si>
    <t>TOWN OFFICE</t>
  </si>
  <si>
    <t xml:space="preserve">53-2-00                         </t>
  </si>
  <si>
    <t xml:space="preserve"> CONTRACT SERV       </t>
  </si>
  <si>
    <t xml:space="preserve">53-2-14                         </t>
  </si>
  <si>
    <t xml:space="preserve">53-2-15                         </t>
  </si>
  <si>
    <t xml:space="preserve">  PAINTING &amp; REPAIRS</t>
  </si>
  <si>
    <t xml:space="preserve">53-2-17                         </t>
  </si>
  <si>
    <t xml:space="preserve">  ELECTRICAL REPAIRS                           </t>
  </si>
  <si>
    <t xml:space="preserve">53-2-18                         </t>
  </si>
  <si>
    <t xml:space="preserve">  PLUMBING REPAIRS                              </t>
  </si>
  <si>
    <t xml:space="preserve">53-2-19                         </t>
  </si>
  <si>
    <t xml:space="preserve">  HEATING REPAIRS                              </t>
  </si>
  <si>
    <t xml:space="preserve">53-2-36                         </t>
  </si>
  <si>
    <t xml:space="preserve">  ELEVATOR REPAIRS                             </t>
  </si>
  <si>
    <t>53-2-64</t>
  </si>
  <si>
    <t xml:space="preserve">  ALARM SYSTEM</t>
  </si>
  <si>
    <t xml:space="preserve">53-3-00                         </t>
  </si>
  <si>
    <t xml:space="preserve">53-3-21                         </t>
  </si>
  <si>
    <t xml:space="preserve">  CLEANING                   </t>
  </si>
  <si>
    <t xml:space="preserve">53-3-26                         </t>
  </si>
  <si>
    <t xml:space="preserve">  BUILDING</t>
  </si>
  <si>
    <t xml:space="preserve">53-3-27                         </t>
  </si>
  <si>
    <t xml:space="preserve">  ELECTRICAL  BULBS                          </t>
  </si>
  <si>
    <t xml:space="preserve">53-6-00                         </t>
  </si>
  <si>
    <t xml:space="preserve"> UTILITIES              </t>
  </si>
  <si>
    <t xml:space="preserve">53-6-01                         </t>
  </si>
  <si>
    <t xml:space="preserve">53-6-02                         </t>
  </si>
  <si>
    <t xml:space="preserve">53-6-03                         </t>
  </si>
  <si>
    <t xml:space="preserve">53-6-04                         </t>
  </si>
  <si>
    <t>53-6-05</t>
  </si>
  <si>
    <t xml:space="preserve">  PROPANE</t>
  </si>
  <si>
    <t>53-6-06</t>
  </si>
  <si>
    <t xml:space="preserve">   TOTAL TOWN OFFICE      </t>
  </si>
  <si>
    <t>50-0-00</t>
  </si>
  <si>
    <t>WHITE BUILDING</t>
  </si>
  <si>
    <t>50-2-00</t>
  </si>
  <si>
    <t>CONTRACT SERV</t>
  </si>
  <si>
    <t>50-2-19</t>
  </si>
  <si>
    <t xml:space="preserve">   HEATING REPAIRS</t>
  </si>
  <si>
    <t>50-6-00</t>
  </si>
  <si>
    <t>50-6-01</t>
  </si>
  <si>
    <t xml:space="preserve">   FUEL</t>
  </si>
  <si>
    <t>50-6-02</t>
  </si>
  <si>
    <t xml:space="preserve">   ELECTRICITY</t>
  </si>
  <si>
    <t>50-6-03</t>
  </si>
  <si>
    <t xml:space="preserve">   WATER</t>
  </si>
  <si>
    <t>50-6-04</t>
  </si>
  <si>
    <t xml:space="preserve">   SEWER</t>
  </si>
  <si>
    <t>TOTAL WHITE BUILDING</t>
  </si>
  <si>
    <t xml:space="preserve">54-0-00                         </t>
  </si>
  <si>
    <t xml:space="preserve">TREE PROGRAM                            </t>
  </si>
  <si>
    <t xml:space="preserve">54-2-41                         </t>
  </si>
  <si>
    <t xml:space="preserve">   TREE REMOVAL    RENTAL/BONDS</t>
  </si>
  <si>
    <t xml:space="preserve">    Houlton's Gardens and Trees</t>
  </si>
  <si>
    <t xml:space="preserve">   TOTAL TREE PROG                  </t>
  </si>
  <si>
    <t xml:space="preserve">55-0-00                         </t>
  </si>
  <si>
    <t xml:space="preserve">PUBLIC WORKS ADMIN </t>
  </si>
  <si>
    <t xml:space="preserve">55-1-00                         </t>
  </si>
  <si>
    <t xml:space="preserve"> PERSONAL SERVICES       </t>
  </si>
  <si>
    <t xml:space="preserve">55-1-03                         </t>
  </si>
  <si>
    <t xml:space="preserve">  ADMINISTRATION - PW</t>
  </si>
  <si>
    <t xml:space="preserve">55-2-00                         </t>
  </si>
  <si>
    <t xml:space="preserve"> CONTRACT SERVICES       </t>
  </si>
  <si>
    <t>55-2-51</t>
  </si>
  <si>
    <t xml:space="preserve">55-3-00                         </t>
  </si>
  <si>
    <t xml:space="preserve"> SUPPLIES                </t>
  </si>
  <si>
    <t xml:space="preserve">55-3-01                         </t>
  </si>
  <si>
    <t xml:space="preserve">  OFFICE/COMPUTER                                </t>
  </si>
  <si>
    <t xml:space="preserve">55-3-15                         </t>
  </si>
  <si>
    <t xml:space="preserve">  SAFETY EQUIPMENT- CLOTHING  </t>
  </si>
  <si>
    <t xml:space="preserve">55-4-00                         </t>
  </si>
  <si>
    <t xml:space="preserve"> EXPENSES                </t>
  </si>
  <si>
    <t xml:space="preserve">55-4-01                         </t>
  </si>
  <si>
    <t xml:space="preserve">55-4-04                         </t>
  </si>
  <si>
    <t xml:space="preserve">55-4-05                         </t>
  </si>
  <si>
    <t xml:space="preserve">55-4-06                         </t>
  </si>
  <si>
    <t xml:space="preserve">55-4-08                         </t>
  </si>
  <si>
    <t xml:space="preserve">55-5-00                         </t>
  </si>
  <si>
    <t xml:space="preserve"> COMMUNICATIONS          </t>
  </si>
  <si>
    <t xml:space="preserve">55-5-01                         </t>
  </si>
  <si>
    <t xml:space="preserve">56-0-00                         </t>
  </si>
  <si>
    <t xml:space="preserve"> ROAD MAINTENANCE        </t>
  </si>
  <si>
    <t xml:space="preserve">56-1-00                         </t>
  </si>
  <si>
    <t xml:space="preserve">  PERSONAL SERVICES      </t>
  </si>
  <si>
    <t xml:space="preserve">56-1-10                         </t>
  </si>
  <si>
    <t xml:space="preserve">  REGULAR PAYROLL - ROADS                     </t>
  </si>
  <si>
    <t>56-1-12</t>
  </si>
  <si>
    <t xml:space="preserve">56-3-00                         </t>
  </si>
  <si>
    <t xml:space="preserve">56-3-08                         </t>
  </si>
  <si>
    <t xml:space="preserve">  MINOR EQUIPMENT                       </t>
  </si>
  <si>
    <t xml:space="preserve">56-3-10                         </t>
  </si>
  <si>
    <t xml:space="preserve">56-3-40                         </t>
  </si>
  <si>
    <t>LIQUID MAG/ICE B GONE</t>
  </si>
  <si>
    <t xml:space="preserve">56-3-49                         </t>
  </si>
  <si>
    <t xml:space="preserve">  ASPHALT                               </t>
  </si>
  <si>
    <t>TOTAL ROAD MAINENANCE</t>
  </si>
  <si>
    <t>62-0-00</t>
  </si>
  <si>
    <t>STORM DRAIN MAINTENANCE</t>
  </si>
  <si>
    <t xml:space="preserve">62-2-00                         </t>
  </si>
  <si>
    <t xml:space="preserve"> CONTRACT SERV        </t>
  </si>
  <si>
    <t>62-2-13</t>
  </si>
  <si>
    <t xml:space="preserve"> SUPPLIES</t>
  </si>
  <si>
    <t xml:space="preserve">62-3-42                         </t>
  </si>
  <si>
    <t xml:space="preserve">  CEMENT &amp; GROUT                        </t>
  </si>
  <si>
    <t xml:space="preserve">62-3-44                         </t>
  </si>
  <si>
    <t xml:space="preserve">  PIPES, CULVERTS    </t>
  </si>
  <si>
    <t xml:space="preserve">62-3-45                         </t>
  </si>
  <si>
    <t xml:space="preserve">  CATCH BASINS        </t>
  </si>
  <si>
    <t xml:space="preserve">   TOTAL DRAIN  MAINTENANCE              </t>
  </si>
  <si>
    <t xml:space="preserve">66-0-00                         </t>
  </si>
  <si>
    <t xml:space="preserve"> SNOW &amp; ICE CONTROL      </t>
  </si>
  <si>
    <t xml:space="preserve">66-1-00                         </t>
  </si>
  <si>
    <t xml:space="preserve"> PERSONAL SERVICES    </t>
  </si>
  <si>
    <t xml:space="preserve">66-1-10                         </t>
  </si>
  <si>
    <t xml:space="preserve">  REGULAR PAYROLL - SNOW                      </t>
  </si>
  <si>
    <t>66-1-12</t>
  </si>
  <si>
    <t>66-1-40</t>
  </si>
  <si>
    <t xml:space="preserve">WINTER STIPEND </t>
  </si>
  <si>
    <t xml:space="preserve">66-3-00                         </t>
  </si>
  <si>
    <t xml:space="preserve"> SUPPLIES             </t>
  </si>
  <si>
    <t xml:space="preserve">66-3-40                         </t>
  </si>
  <si>
    <t>WINTER ROAD SALT</t>
  </si>
  <si>
    <t>66-3-41</t>
  </si>
  <si>
    <t xml:space="preserve">  SAND</t>
  </si>
  <si>
    <t>67-2-00</t>
  </si>
  <si>
    <t>CONTRACT SERVICES</t>
  </si>
  <si>
    <t>67-2-41</t>
  </si>
  <si>
    <t xml:space="preserve">  RENTAL SNOW DUMP</t>
  </si>
  <si>
    <t xml:space="preserve">   TOTAL SNOW &amp; ICE CONTROL                   </t>
  </si>
  <si>
    <t>68-0-00</t>
  </si>
  <si>
    <t>SEPTAGE</t>
  </si>
  <si>
    <t xml:space="preserve">68-2-00                         </t>
  </si>
  <si>
    <t xml:space="preserve">CONTRACT SERVICES               </t>
  </si>
  <si>
    <t xml:space="preserve">68-2-10                         </t>
  </si>
  <si>
    <t xml:space="preserve">68-2-41                         </t>
  </si>
  <si>
    <t>68-4-00</t>
  </si>
  <si>
    <t>SEPTAGE EXPENSES</t>
  </si>
  <si>
    <t>68-4-09</t>
  </si>
  <si>
    <t xml:space="preserve">  FEES, MDEP</t>
  </si>
  <si>
    <t xml:space="preserve">   TOTAL SEPTAGE                        </t>
  </si>
  <si>
    <t>69-0-00</t>
  </si>
  <si>
    <t>SOLID WASTE</t>
  </si>
  <si>
    <t>69-2-00</t>
  </si>
  <si>
    <t>69-2-10</t>
  </si>
  <si>
    <t>CONSULTING/MONITORING</t>
  </si>
  <si>
    <t xml:space="preserve">   TOTAL SOLID WASTE</t>
  </si>
  <si>
    <t xml:space="preserve">71-0-00                         </t>
  </si>
  <si>
    <t xml:space="preserve"> TRAFFIC CONTROL        </t>
  </si>
  <si>
    <t xml:space="preserve">71-2-00                         </t>
  </si>
  <si>
    <t xml:space="preserve">71-2-15                         </t>
  </si>
  <si>
    <t xml:space="preserve">  STRIPING &amp; MARKING                    </t>
  </si>
  <si>
    <t xml:space="preserve">71-3-00                         </t>
  </si>
  <si>
    <t xml:space="preserve">71-3-10                         </t>
  </si>
  <si>
    <t xml:space="preserve">71-3-47                         </t>
  </si>
  <si>
    <t xml:space="preserve">  SIGNS                                 </t>
  </si>
  <si>
    <t xml:space="preserve">  TOTAL TRAFFIC CONT                </t>
  </si>
  <si>
    <t>GARAGE EXPENSES</t>
  </si>
  <si>
    <t>99-1-00</t>
  </si>
  <si>
    <t>99-1-10</t>
  </si>
  <si>
    <t xml:space="preserve">  REGULAR PAYROLL - GARAGE</t>
  </si>
  <si>
    <t>99-2-00</t>
  </si>
  <si>
    <t>99-2-19</t>
  </si>
  <si>
    <t xml:space="preserve">  HEATING</t>
  </si>
  <si>
    <t>99-2-31</t>
  </si>
  <si>
    <t xml:space="preserve">  BOILER INSPECTION</t>
  </si>
  <si>
    <t>99-3-00</t>
  </si>
  <si>
    <t>99-3-01</t>
  </si>
  <si>
    <t>99-3-08</t>
  </si>
  <si>
    <t xml:space="preserve">  MINOR EQUIPMENT</t>
  </si>
  <si>
    <t>99-3-09</t>
  </si>
  <si>
    <t>99-3-10</t>
  </si>
  <si>
    <t>99-3-15</t>
  </si>
  <si>
    <t xml:space="preserve">  CLOTHING</t>
  </si>
  <si>
    <t>99-3-21</t>
  </si>
  <si>
    <t xml:space="preserve">  CLEANING </t>
  </si>
  <si>
    <t>99-3-26</t>
  </si>
  <si>
    <t xml:space="preserve">  BUILDING REPAIRS</t>
  </si>
  <si>
    <t>99-3-27</t>
  </si>
  <si>
    <t>99-3-28</t>
  </si>
  <si>
    <t xml:space="preserve">  PLUMBING/SPRINKLER</t>
  </si>
  <si>
    <t>99-4-00</t>
  </si>
  <si>
    <t>99-4-09</t>
  </si>
  <si>
    <t xml:space="preserve">  PERMITS, FEES,LICENSES</t>
  </si>
  <si>
    <t>99-4-10</t>
  </si>
  <si>
    <t xml:space="preserve">  HAZARDOUS WASTE REMOVAL</t>
  </si>
  <si>
    <t>99-6-00</t>
  </si>
  <si>
    <t>UTILITES</t>
  </si>
  <si>
    <t>99-6-01</t>
  </si>
  <si>
    <t xml:space="preserve">  FUEL OIL</t>
  </si>
  <si>
    <t>99-6-02</t>
  </si>
  <si>
    <t xml:space="preserve">  ELECTRICAL</t>
  </si>
  <si>
    <t>99-6-03</t>
  </si>
  <si>
    <t xml:space="preserve">  WATER</t>
  </si>
  <si>
    <t xml:space="preserve">99-6-06 </t>
  </si>
  <si>
    <t>99-7-00</t>
  </si>
  <si>
    <t>EQUIPMENT</t>
  </si>
  <si>
    <t>99-7-06</t>
  </si>
  <si>
    <t xml:space="preserve">  FUEL VEHICLES</t>
  </si>
  <si>
    <t>99-7-07</t>
  </si>
  <si>
    <t xml:space="preserve">  OIL &amp; GREASE</t>
  </si>
  <si>
    <t>99-7-08</t>
  </si>
  <si>
    <t xml:space="preserve">  TIRES &amp; TUBES</t>
  </si>
  <si>
    <t>99-7-09</t>
  </si>
  <si>
    <t xml:space="preserve">  BATTERIES</t>
  </si>
  <si>
    <t>99-7-10</t>
  </si>
  <si>
    <t xml:space="preserve">  PARTS</t>
  </si>
  <si>
    <t>99-7-13</t>
  </si>
  <si>
    <t xml:space="preserve">  PLOW &amp; SANDER SUPPLIES     </t>
  </si>
  <si>
    <t>99-7-14</t>
  </si>
  <si>
    <t xml:space="preserve">  RADIO REPAIRS</t>
  </si>
  <si>
    <t>99-7-16</t>
  </si>
  <si>
    <t xml:space="preserve">  OUTSIDE SERVICES</t>
  </si>
  <si>
    <t>TOTAL GARAGE EXPENSES</t>
  </si>
  <si>
    <t xml:space="preserve">   TOTAL PWD</t>
  </si>
  <si>
    <t xml:space="preserve">74-0-00                         </t>
  </si>
  <si>
    <t xml:space="preserve">PARKS &amp; REC ADMIN     </t>
  </si>
  <si>
    <t xml:space="preserve">74-1-00                         </t>
  </si>
  <si>
    <t xml:space="preserve"> PERSONAL SERVICES        </t>
  </si>
  <si>
    <t xml:space="preserve">74-1-04                         </t>
  </si>
  <si>
    <t xml:space="preserve">  SUPERVISORY - REC                         </t>
  </si>
  <si>
    <t xml:space="preserve">74-1-05                         </t>
  </si>
  <si>
    <t xml:space="preserve">  CLERICAL - REC                              </t>
  </si>
  <si>
    <t>74-1-07</t>
  </si>
  <si>
    <t>RECREATION PROGRAM ASSISTANT</t>
  </si>
  <si>
    <t>74-2-00</t>
  </si>
  <si>
    <t>74-2-09</t>
  </si>
  <si>
    <t xml:space="preserve">  PLUMBING INSP.</t>
  </si>
  <si>
    <t>74-2-20</t>
  </si>
  <si>
    <t xml:space="preserve">  OFFICE EQUIP. MAINT.</t>
  </si>
  <si>
    <t>74-2-42</t>
  </si>
  <si>
    <t xml:space="preserve">  REC MANAGEMENT SOFTWARE &amp; EQUIPMENT</t>
  </si>
  <si>
    <t xml:space="preserve">74-3-00                         </t>
  </si>
  <si>
    <t xml:space="preserve">74-3-01                         </t>
  </si>
  <si>
    <t>74-3-07</t>
  </si>
  <si>
    <t xml:space="preserve">  TROPHIES/AWARDS/FLAGS</t>
  </si>
  <si>
    <t>74-3-10</t>
  </si>
  <si>
    <t xml:space="preserve">  CLEANING SUPPLIES</t>
  </si>
  <si>
    <t>74-3-16</t>
  </si>
  <si>
    <t xml:space="preserve">  CONCESSIONS</t>
  </si>
  <si>
    <t>74-3-20</t>
  </si>
  <si>
    <t xml:space="preserve">74-4-00                         </t>
  </si>
  <si>
    <t xml:space="preserve"> EXPENSES                 </t>
  </si>
  <si>
    <t>74-4-01</t>
  </si>
  <si>
    <t xml:space="preserve">  MILEAGE</t>
  </si>
  <si>
    <t xml:space="preserve">74-4-03                         </t>
  </si>
  <si>
    <t xml:space="preserve">74-4-05                         </t>
  </si>
  <si>
    <t xml:space="preserve">74-4-06                         </t>
  </si>
  <si>
    <t xml:space="preserve">  ADVERTISING                          </t>
  </si>
  <si>
    <t xml:space="preserve">74-4-08                         </t>
  </si>
  <si>
    <t xml:space="preserve">74-5-00                         </t>
  </si>
  <si>
    <t xml:space="preserve">74-5-01                         </t>
  </si>
  <si>
    <t xml:space="preserve">   TOTAL P &amp; R ADMIN     </t>
  </si>
  <si>
    <t xml:space="preserve">75-0-00                         </t>
  </si>
  <si>
    <t xml:space="preserve">YOUTH PROGRAMS       </t>
  </si>
  <si>
    <t xml:space="preserve">75-1-00                         </t>
  </si>
  <si>
    <t xml:space="preserve">75-1-11                         </t>
  </si>
  <si>
    <t xml:space="preserve">  TEMP PAYROLL                     </t>
  </si>
  <si>
    <t xml:space="preserve">75-3-00                         </t>
  </si>
  <si>
    <t xml:space="preserve">PROGRAM SUPPLIES                 </t>
  </si>
  <si>
    <t xml:space="preserve">75-3-10                         </t>
  </si>
  <si>
    <t>75-3-15</t>
  </si>
  <si>
    <t xml:space="preserve">  T SHIRTS</t>
  </si>
  <si>
    <t>75-5-01</t>
  </si>
  <si>
    <t>PHONE</t>
  </si>
  <si>
    <t xml:space="preserve">  TOTAL YOUTH PROG</t>
  </si>
  <si>
    <t>77-1-00</t>
  </si>
  <si>
    <t>ARENA CONCESSIONS</t>
  </si>
  <si>
    <t>77-1-11</t>
  </si>
  <si>
    <t xml:space="preserve">PERSONAL SERVICES                 </t>
  </si>
  <si>
    <t xml:space="preserve">  PART TIME                   </t>
  </si>
  <si>
    <t>77-3-00</t>
  </si>
  <si>
    <t xml:space="preserve">CONCESSION SUPPLIES                          </t>
  </si>
  <si>
    <t>77-3-12</t>
  </si>
  <si>
    <t xml:space="preserve">  CONCESSIONS/RE-SALE ITEMS</t>
  </si>
  <si>
    <t>77-3-10</t>
  </si>
  <si>
    <t xml:space="preserve">  SUPPLIES               </t>
  </si>
  <si>
    <t xml:space="preserve">   TOTAL CONCESSIONS                          </t>
  </si>
  <si>
    <t xml:space="preserve">78-0-00                         </t>
  </si>
  <si>
    <t xml:space="preserve"> ARENA                </t>
  </si>
  <si>
    <t xml:space="preserve">78-1-00                         </t>
  </si>
  <si>
    <t>78-1-04</t>
  </si>
  <si>
    <t xml:space="preserve">  SUPERVISOR</t>
  </si>
  <si>
    <t xml:space="preserve">78-1-11                         </t>
  </si>
  <si>
    <t xml:space="preserve">  ARENA PART TIME                   </t>
  </si>
  <si>
    <t>78-2-00</t>
  </si>
  <si>
    <t>78-2-08</t>
  </si>
  <si>
    <t>78-2-09</t>
  </si>
  <si>
    <t>78-2-20</t>
  </si>
  <si>
    <t>78-2-54</t>
  </si>
  <si>
    <t xml:space="preserve">78-3-00                         </t>
  </si>
  <si>
    <t xml:space="preserve">ARENA SUPPLIES                          </t>
  </si>
  <si>
    <t>78-3-01</t>
  </si>
  <si>
    <t xml:space="preserve">  OFFICE SUPPLIES</t>
  </si>
  <si>
    <t>78-3-02</t>
  </si>
  <si>
    <t xml:space="preserve">  REPAIRS</t>
  </si>
  <si>
    <t xml:space="preserve">78-3-10                         </t>
  </si>
  <si>
    <t>78-3-12</t>
  </si>
  <si>
    <t xml:space="preserve">  FOOD</t>
  </si>
  <si>
    <t>78-3-34</t>
  </si>
  <si>
    <t>78-4-00</t>
  </si>
  <si>
    <t>78-4-05</t>
  </si>
  <si>
    <t>78-4-08</t>
  </si>
  <si>
    <t>78-4-06</t>
  </si>
  <si>
    <t xml:space="preserve">78-5-00                         </t>
  </si>
  <si>
    <t xml:space="preserve"> COMMUNICATIONS                    </t>
  </si>
  <si>
    <t xml:space="preserve">78-5-01                         </t>
  </si>
  <si>
    <t xml:space="preserve">78-6-00                         </t>
  </si>
  <si>
    <t xml:space="preserve">ARENA UTILITIES                         </t>
  </si>
  <si>
    <t xml:space="preserve">78-6-01                         </t>
  </si>
  <si>
    <t xml:space="preserve">78-6-02                         </t>
  </si>
  <si>
    <t xml:space="preserve">78-6-03                         </t>
  </si>
  <si>
    <t xml:space="preserve">78-6-04                         </t>
  </si>
  <si>
    <t>78-7-00</t>
  </si>
  <si>
    <t>CIVIC CENTER EQUIPMENT</t>
  </si>
  <si>
    <t>78-7-06</t>
  </si>
  <si>
    <t xml:space="preserve">  RESURFACER FUEL</t>
  </si>
  <si>
    <t>78-7-10</t>
  </si>
  <si>
    <t xml:space="preserve">  RESURFACER REPAIRS</t>
  </si>
  <si>
    <t xml:space="preserve">   TOTAL ARENA                          </t>
  </si>
  <si>
    <t xml:space="preserve">79-0-00                         </t>
  </si>
  <si>
    <t xml:space="preserve"> PARKS MAINTENANCE    </t>
  </si>
  <si>
    <t xml:space="preserve">79-1-00                         </t>
  </si>
  <si>
    <t xml:space="preserve"> PERSONAL SERVICES     </t>
  </si>
  <si>
    <t xml:space="preserve">79-1-10                         </t>
  </si>
  <si>
    <t xml:space="preserve">  REGULAR PAYROLL - PARKS                     </t>
  </si>
  <si>
    <t xml:space="preserve">79-1-11                         </t>
  </si>
  <si>
    <t xml:space="preserve">79-1-12                         </t>
  </si>
  <si>
    <t xml:space="preserve">79-3-00                         </t>
  </si>
  <si>
    <t xml:space="preserve">SUPPLIES              </t>
  </si>
  <si>
    <t>79-3-02</t>
  </si>
  <si>
    <t xml:space="preserve">79-3-10                         </t>
  </si>
  <si>
    <t>79-3-15</t>
  </si>
  <si>
    <t>79-3-20</t>
  </si>
  <si>
    <t xml:space="preserve">  RIVERFRONT</t>
  </si>
  <si>
    <t xml:space="preserve">79-6-00                         </t>
  </si>
  <si>
    <t xml:space="preserve"> UTILITIES             </t>
  </si>
  <si>
    <t xml:space="preserve">79-6-01                         </t>
  </si>
  <si>
    <t xml:space="preserve">79-6-02                         </t>
  </si>
  <si>
    <t xml:space="preserve">79-6-03                         </t>
  </si>
  <si>
    <t xml:space="preserve">  WATER                                </t>
  </si>
  <si>
    <t xml:space="preserve">79-6-04                         </t>
  </si>
  <si>
    <t>79-6-06</t>
  </si>
  <si>
    <t xml:space="preserve">79-7-00                         </t>
  </si>
  <si>
    <t xml:space="preserve"> EQUIPMENT             </t>
  </si>
  <si>
    <t xml:space="preserve">79-7-06                         </t>
  </si>
  <si>
    <t>79-7-10</t>
  </si>
  <si>
    <t xml:space="preserve">79-7-11                         </t>
  </si>
  <si>
    <t xml:space="preserve">  EQUIPMENT REPAIR</t>
  </si>
  <si>
    <t xml:space="preserve">   TOTAL PARKS MAINT             </t>
  </si>
  <si>
    <t xml:space="preserve">80-0-00                         </t>
  </si>
  <si>
    <t>P &amp; R BUILDING MAINT</t>
  </si>
  <si>
    <t xml:space="preserve">80-3-00                         </t>
  </si>
  <si>
    <t xml:space="preserve">SUPPLIES           </t>
  </si>
  <si>
    <t xml:space="preserve">80-3-26                         </t>
  </si>
  <si>
    <t xml:space="preserve">  BUILDING                              </t>
  </si>
  <si>
    <t xml:space="preserve">80-6-00                         </t>
  </si>
  <si>
    <t xml:space="preserve">UTILITIES          </t>
  </si>
  <si>
    <t xml:space="preserve">80-6-01                         </t>
  </si>
  <si>
    <t xml:space="preserve">80-6-02                         </t>
  </si>
  <si>
    <t xml:space="preserve">80-6-03                         </t>
  </si>
  <si>
    <t xml:space="preserve">80-6-04                         </t>
  </si>
  <si>
    <t xml:space="preserve">   TOTAL BUILD MAINT          </t>
  </si>
  <si>
    <t xml:space="preserve">   TOTAL PARKS &amp; REC</t>
  </si>
  <si>
    <t xml:space="preserve">83-0-00                         </t>
  </si>
  <si>
    <t xml:space="preserve">AIRPORT ADMIN                </t>
  </si>
  <si>
    <t>83-1-00</t>
  </si>
  <si>
    <t>83-1-10</t>
  </si>
  <si>
    <t xml:space="preserve">  REG. PAYROLL</t>
  </si>
  <si>
    <t>83-1-11</t>
  </si>
  <si>
    <t>83-1-12</t>
  </si>
  <si>
    <t xml:space="preserve">             SUBTOTAL</t>
  </si>
  <si>
    <t xml:space="preserve">83-2-00                         </t>
  </si>
  <si>
    <t xml:space="preserve"> CONTRACT SERVICES        </t>
  </si>
  <si>
    <t>83-2-13</t>
  </si>
  <si>
    <t xml:space="preserve">  TANK REGISTRATION</t>
  </si>
  <si>
    <t>83-2-19</t>
  </si>
  <si>
    <t xml:space="preserve">83-2-32                         </t>
  </si>
  <si>
    <t xml:space="preserve">  SERVICE FEES</t>
  </si>
  <si>
    <t>83-2-33</t>
  </si>
  <si>
    <t xml:space="preserve">  INS. LIA.</t>
  </si>
  <si>
    <t>83-2-55</t>
  </si>
  <si>
    <t xml:space="preserve">  MOWING</t>
  </si>
  <si>
    <t>83-2-61</t>
  </si>
  <si>
    <t xml:space="preserve">  BUILDING MAINT </t>
  </si>
  <si>
    <t xml:space="preserve">83-3-00                         </t>
  </si>
  <si>
    <t>83-3-09</t>
  </si>
  <si>
    <t xml:space="preserve">83-3-10                         </t>
  </si>
  <si>
    <t>83-3-50</t>
  </si>
  <si>
    <t xml:space="preserve">  JET A PURCHASES</t>
  </si>
  <si>
    <t>83-3-51</t>
  </si>
  <si>
    <t xml:space="preserve">  AVIATION 100</t>
  </si>
  <si>
    <t>83-3-53</t>
  </si>
  <si>
    <t xml:space="preserve">  OIL/GREASE</t>
  </si>
  <si>
    <t>83-4-00</t>
  </si>
  <si>
    <t>83-4-01</t>
  </si>
  <si>
    <t xml:space="preserve">   TRAVEL</t>
  </si>
  <si>
    <t>83-4-03</t>
  </si>
  <si>
    <t xml:space="preserve">   DUES</t>
  </si>
  <si>
    <t>83-4-06</t>
  </si>
  <si>
    <t xml:space="preserve">   ADVERTISING &amp; PROMOTION</t>
  </si>
  <si>
    <t>83-4-08</t>
  </si>
  <si>
    <t xml:space="preserve">   POSTAGE</t>
  </si>
  <si>
    <t>83-4-09</t>
  </si>
  <si>
    <t xml:space="preserve">   PERMITS/FEES</t>
  </si>
  <si>
    <t xml:space="preserve">              SUBTOTAL                                </t>
  </si>
  <si>
    <t xml:space="preserve">83-5-00                         </t>
  </si>
  <si>
    <t xml:space="preserve"> COMMUNICATIONS           </t>
  </si>
  <si>
    <t xml:space="preserve">83-5-01                         </t>
  </si>
  <si>
    <t>83-5-18</t>
  </si>
  <si>
    <t xml:space="preserve">  INTERNET</t>
  </si>
  <si>
    <t>83-6-00</t>
  </si>
  <si>
    <t>83-6-01</t>
  </si>
  <si>
    <t>83-6-02</t>
  </si>
  <si>
    <t>83-6-03</t>
  </si>
  <si>
    <t>83-6-04</t>
  </si>
  <si>
    <t xml:space="preserve">  SEWER</t>
  </si>
  <si>
    <t>83-7-00</t>
  </si>
  <si>
    <t>83-7-01</t>
  </si>
  <si>
    <t xml:space="preserve">  Equipment Repair</t>
  </si>
  <si>
    <t xml:space="preserve">   TOTAL AIRPORT ADMIN</t>
  </si>
  <si>
    <t xml:space="preserve">   TOTAL AIRPORT</t>
  </si>
  <si>
    <t xml:space="preserve">92-0-00                         </t>
  </si>
  <si>
    <t xml:space="preserve">PLANNING BOARD                          </t>
  </si>
  <si>
    <t>92-2-00</t>
  </si>
  <si>
    <t>92-2-10</t>
  </si>
  <si>
    <t xml:space="preserve">  CONSULTANTS</t>
  </si>
  <si>
    <t xml:space="preserve">92-3-00                         </t>
  </si>
  <si>
    <t xml:space="preserve"> OFFICE               </t>
  </si>
  <si>
    <t xml:space="preserve">92-3-01                         </t>
  </si>
  <si>
    <t>92-4-00</t>
  </si>
  <si>
    <t>92-4-05</t>
  </si>
  <si>
    <t>92-4-06</t>
  </si>
  <si>
    <t>92-4-08</t>
  </si>
  <si>
    <t xml:space="preserve">   TOTAL PLANNING BRD                </t>
  </si>
  <si>
    <t>EMPLOYEE BENEFITS</t>
  </si>
  <si>
    <t>93-9-41</t>
  </si>
  <si>
    <t xml:space="preserve">  FICA                                  </t>
  </si>
  <si>
    <t>93-9-42</t>
  </si>
  <si>
    <t xml:space="preserve">  RETIREMENT</t>
  </si>
  <si>
    <t>93-9-43</t>
  </si>
  <si>
    <t xml:space="preserve">  UNEMPLOYMENT                          </t>
  </si>
  <si>
    <t>93-9-44</t>
  </si>
  <si>
    <t xml:space="preserve">  INCOME PROTECT                    </t>
  </si>
  <si>
    <t>93-9-45</t>
  </si>
  <si>
    <t>93-9-46</t>
  </si>
  <si>
    <t xml:space="preserve">  LIFE INSURANCE                        </t>
  </si>
  <si>
    <t>93-9-47</t>
  </si>
  <si>
    <t xml:space="preserve">  WORKERS COMPENSATION       </t>
  </si>
  <si>
    <t xml:space="preserve">   TOTAL EMPL BENEFITS</t>
  </si>
  <si>
    <t xml:space="preserve">95-0-00                         </t>
  </si>
  <si>
    <t xml:space="preserve">DEBT SERVICE                            </t>
  </si>
  <si>
    <t>95-9-01</t>
  </si>
  <si>
    <t xml:space="preserve">  ROAD &amp; SIDEWALK BOND   Maturity *2029</t>
  </si>
  <si>
    <t xml:space="preserve">95-9-03                         </t>
  </si>
  <si>
    <t xml:space="preserve">  INT-TEMP LOANS -TAN              </t>
  </si>
  <si>
    <t>95-9-04</t>
  </si>
  <si>
    <t xml:space="preserve">  SHORT TERM LOAN </t>
  </si>
  <si>
    <t>95-9-07</t>
  </si>
  <si>
    <t xml:space="preserve">  PW EQUIPMENT/GMB REPAIR</t>
  </si>
  <si>
    <t>95-9-09</t>
  </si>
  <si>
    <t xml:space="preserve">  GENT. MEM. BLD./PWD ROOF *2023</t>
  </si>
  <si>
    <t>95-9-10</t>
  </si>
  <si>
    <t>95-9-11</t>
  </si>
  <si>
    <t>95-9-23</t>
  </si>
  <si>
    <t xml:space="preserve"> PWD 2020 TRUCK   *2023</t>
  </si>
  <si>
    <t>95-7-26</t>
  </si>
  <si>
    <t xml:space="preserve">  (4) FORD E-450 AMBULANCES  *2025</t>
  </si>
  <si>
    <t>95-9-50</t>
  </si>
  <si>
    <t>95-9-51</t>
  </si>
  <si>
    <t xml:space="preserve">   TOTAL DEBT SERVICE                   </t>
  </si>
  <si>
    <t xml:space="preserve">96-0-00                         </t>
  </si>
  <si>
    <t>RELATED SERVICES</t>
  </si>
  <si>
    <t>96-9-14</t>
  </si>
  <si>
    <t xml:space="preserve">  RED CROSS</t>
  </si>
  <si>
    <t>96-9-12</t>
  </si>
  <si>
    <t xml:space="preserve">  CHAMBER OF COMMERCE</t>
  </si>
  <si>
    <t xml:space="preserve">96-9-13                         </t>
  </si>
  <si>
    <t xml:space="preserve">  LIBRARY                               </t>
  </si>
  <si>
    <t>96-9-28</t>
  </si>
  <si>
    <t>96-9-16</t>
  </si>
  <si>
    <t xml:space="preserve">  HISTORICAL MUSEUM</t>
  </si>
  <si>
    <t xml:space="preserve">96-9-25                         </t>
  </si>
  <si>
    <t xml:space="preserve">  NO ME DEV COMM</t>
  </si>
  <si>
    <t>96-9-29</t>
  </si>
  <si>
    <t xml:space="preserve">  AROOS  AGENCY AGING </t>
  </si>
  <si>
    <t>96-9-35</t>
  </si>
  <si>
    <t xml:space="preserve">  SNOWMOBILE CLUB</t>
  </si>
  <si>
    <t xml:space="preserve">   TOTAL RELATED SERVICES</t>
  </si>
  <si>
    <t xml:space="preserve">97-0-00                         </t>
  </si>
  <si>
    <t>TAX ABATEMENTS</t>
  </si>
  <si>
    <t xml:space="preserve">97-9-55                         </t>
  </si>
  <si>
    <t xml:space="preserve">  TAX ABATEMENTS                        </t>
  </si>
  <si>
    <t xml:space="preserve"> TOTAL TAX ABATEMENTS              </t>
  </si>
  <si>
    <t xml:space="preserve">TOTAL EXPENDITURE </t>
  </si>
  <si>
    <t>98-8-01</t>
  </si>
  <si>
    <t xml:space="preserve">  Weed Control Town wide</t>
  </si>
  <si>
    <t>98-8-02</t>
  </si>
  <si>
    <t>CAPITAL PROJECTS</t>
  </si>
  <si>
    <t>98-8-08</t>
  </si>
  <si>
    <t>GRANT MATCH</t>
  </si>
  <si>
    <t>98-8-47</t>
  </si>
  <si>
    <t>ROADS</t>
  </si>
  <si>
    <t>98-8-67</t>
  </si>
  <si>
    <t>CAPITAL RESERVE</t>
  </si>
  <si>
    <t>REVALUATION</t>
  </si>
  <si>
    <t>CARDIAC MONITORS</t>
  </si>
  <si>
    <t>FIRE DEPT. DOORS</t>
  </si>
  <si>
    <t>CC MAIN DOORS</t>
  </si>
  <si>
    <t>FIRE/POLICE HEAT PUMPS</t>
  </si>
  <si>
    <t>LIFT COT-AMBULANCE</t>
  </si>
  <si>
    <t>CC MAIN ENTRANCE DOOR &amp; EXIT CANOPIES</t>
  </si>
  <si>
    <t>CC Paving</t>
  </si>
  <si>
    <t>2 DUMP TRUCKS- PWD</t>
  </si>
  <si>
    <t>(2) WINDOWS-TOWN OFFICE (reallocated IT SUPPORT)</t>
  </si>
  <si>
    <t xml:space="preserve">(2) WINDOWS-TOWN OFFICE   </t>
  </si>
  <si>
    <t>CREW CAB TRUCK-PWD</t>
  </si>
  <si>
    <t>WINDOWS-REC DEPT.</t>
  </si>
  <si>
    <t>CC- SOUTHWEST WALL REPAIR</t>
  </si>
  <si>
    <t>CARY LIBRARY RESEAL WINDOWS</t>
  </si>
  <si>
    <t>POLICE CRUISER</t>
  </si>
  <si>
    <t>PWD-PLOW TRUCK</t>
  </si>
  <si>
    <t>TURN OUT GEAR-FIRE DEPT.</t>
  </si>
  <si>
    <t>BLEACHERS - REC DEPT</t>
  </si>
  <si>
    <t>SPRINKLER - CIVIC CENTER</t>
  </si>
  <si>
    <t>PPE EXTRACTOR</t>
  </si>
  <si>
    <t>DIRECTOR TRUCK - PWD</t>
  </si>
  <si>
    <t>FORD EXPLORER POLICE CRUISER</t>
  </si>
  <si>
    <t>POLICE PORTABLE RADIOS</t>
  </si>
  <si>
    <t>POLICE RIFLES AND ACCESSORIES</t>
  </si>
  <si>
    <t>POLICE MOBILE ROOM STORAGE SYS.</t>
  </si>
  <si>
    <t>POLICE DISPATCH WORK STATION</t>
  </si>
  <si>
    <t>WHITE BUILDING ZONED HEATING</t>
  </si>
  <si>
    <t>AMBULANCE RADIOS</t>
  </si>
  <si>
    <t>AMB HEADSETS/PORTABLES TRUCKS (4)</t>
  </si>
  <si>
    <t>AMB STRYKER LUCAS SYSTEM (3)</t>
  </si>
  <si>
    <t>FIRE/AMB MOWER CAB SNOW BLOWER</t>
  </si>
  <si>
    <t>SCOTT SIGHT PRO SYSTEM WITH PORTABLES</t>
  </si>
  <si>
    <t>FIRE PORTABLE TANK (2)</t>
  </si>
  <si>
    <t>OVERHEAD DOOR WINDOWS</t>
  </si>
  <si>
    <t>FIRE/AMB SEALING APPARATUS FLOOR</t>
  </si>
  <si>
    <t>PARKING LOT</t>
  </si>
  <si>
    <t>FIRE RECLINER REPLACEMENT</t>
  </si>
  <si>
    <t>EQUIPMENT REPLACEMENT</t>
  </si>
  <si>
    <t>PUBLIC WORKS BACKHOE</t>
  </si>
  <si>
    <t>MINI EXCAVATOR &amp; TRAILER</t>
  </si>
  <si>
    <t>2 PLOWS &amp; WINGS</t>
  </si>
  <si>
    <t>CAT 938f LOADER</t>
  </si>
  <si>
    <t>DIRT ROLLER COMPACTOR</t>
  </si>
  <si>
    <t>SPRINKLER SYSTEM FLUSHING</t>
  </si>
  <si>
    <t>PW OVERHEAD DOOR REPLACEMENT</t>
  </si>
  <si>
    <t>PW OUTDOOR STORAGE BUILDING</t>
  </si>
  <si>
    <t>AIRPORT GRAVELY PRO TURN 148</t>
  </si>
  <si>
    <t>AIRPORT WINDOWS IN FBO BUILDING</t>
  </si>
  <si>
    <t>AIRPORT FBO BUILDING SIDING</t>
  </si>
  <si>
    <t>P&amp;R JD 1570 MOWER</t>
  </si>
  <si>
    <t>P&amp;R FASCIA PAINTING</t>
  </si>
  <si>
    <t>BALLFIELD BLEACHERS</t>
  </si>
  <si>
    <t>TENNIS COURT LIGHTING</t>
  </si>
  <si>
    <t>P&amp;R NEW WOOD FENCING</t>
  </si>
  <si>
    <t>CIVIC -EMERGENCY EXIT CANOPY</t>
  </si>
  <si>
    <t>CIVIC -ICE SYSTEM UPGRADES</t>
  </si>
  <si>
    <t>CIVIC- BROILER UPDATES AND REPAIR</t>
  </si>
  <si>
    <t>CIVIC- MARKETING AND EVENTS</t>
  </si>
  <si>
    <t>ASSES. REVALUATION</t>
  </si>
  <si>
    <t>LIBRARY-ENTRANCE WINDOWS</t>
  </si>
  <si>
    <t>ECLIPSE BUDGET</t>
  </si>
  <si>
    <t xml:space="preserve">  TOTAL ALL PROJECTS</t>
  </si>
  <si>
    <t>95-8-13</t>
  </si>
  <si>
    <t>TRANSFER TO TIF RESERVES</t>
  </si>
  <si>
    <t>TIF BUDGET OFFSETS(70000)</t>
  </si>
  <si>
    <t>95-8-06</t>
  </si>
  <si>
    <t>TIF CEA PAYMENTS</t>
  </si>
  <si>
    <t xml:space="preserve">  TOTAL TIF</t>
  </si>
  <si>
    <t>FUND BALANCE</t>
  </si>
  <si>
    <t>40-2-65</t>
  </si>
  <si>
    <t>IN LIEU OF TAXES</t>
  </si>
  <si>
    <t>TOTAL MUNICIPAL BUDGET</t>
  </si>
  <si>
    <t>MANDATES</t>
  </si>
  <si>
    <t xml:space="preserve">96-9-18                         </t>
  </si>
  <si>
    <t xml:space="preserve">  COUNTY TAX                  </t>
  </si>
  <si>
    <t xml:space="preserve">96-9-19                         </t>
  </si>
  <si>
    <t xml:space="preserve">  RSU #29                               </t>
  </si>
  <si>
    <t>***GRAND TOTAL***</t>
  </si>
  <si>
    <t>Overlay</t>
  </si>
  <si>
    <t>FB</t>
  </si>
  <si>
    <t>ACTUALS</t>
  </si>
  <si>
    <t>62-3-12</t>
  </si>
  <si>
    <t>45-5-05</t>
  </si>
  <si>
    <t xml:space="preserve">   EQUIPMENT</t>
  </si>
  <si>
    <t>48-4-06</t>
  </si>
  <si>
    <t>44-3-08</t>
  </si>
  <si>
    <t xml:space="preserve">  MINOR EQUIP</t>
  </si>
  <si>
    <t xml:space="preserve">   TOTAL PUBLIC SERV ADMIN                </t>
  </si>
  <si>
    <t xml:space="preserve">PROJECTS </t>
  </si>
  <si>
    <t xml:space="preserve">  Eclipse Budget</t>
  </si>
  <si>
    <t>PW-Sprinkler System Flushing</t>
  </si>
  <si>
    <t>PW Garage Exterior</t>
  </si>
  <si>
    <t>PW Computer System Mechanics office</t>
  </si>
  <si>
    <t>PD Ford Explorer Unit #8</t>
  </si>
  <si>
    <t>PD Portable Radios (3year)</t>
  </si>
  <si>
    <t>PD Rifles and Accessories</t>
  </si>
  <si>
    <t>PD Mobile Room Storage</t>
  </si>
  <si>
    <t>TO Windows 1st floor (3)</t>
  </si>
  <si>
    <t>TO Exterior paint</t>
  </si>
  <si>
    <t>Fire Headsets/Portables</t>
  </si>
  <si>
    <t>Fire 409 Brush truck replace</t>
  </si>
  <si>
    <t>AMB/Fire Mower Cab Snow-blower</t>
  </si>
  <si>
    <t>Fire Scott Sight Pro system with portables</t>
  </si>
  <si>
    <t>AMB/Fire Sealing Apparatus Floor</t>
  </si>
  <si>
    <t>AMB/Fire Parking Lot repaving</t>
  </si>
  <si>
    <t>AMB Recliner replacement</t>
  </si>
  <si>
    <t>AMB/Fire Chair replacement training room</t>
  </si>
  <si>
    <t>Airport Utility tractor/blower</t>
  </si>
  <si>
    <t>Airport MX-10 rotary cutter</t>
  </si>
  <si>
    <t>Airport SW2184 Rotary Broom</t>
  </si>
  <si>
    <t>Airport Computer System</t>
  </si>
  <si>
    <t>REC Entrance steps to GMB</t>
  </si>
  <si>
    <t>REC Tennis Court Fencing</t>
  </si>
  <si>
    <t>REC Pave Ramp Enterance area</t>
  </si>
  <si>
    <t>REC Ballfield bleachers</t>
  </si>
  <si>
    <t>Parks Maint. Painting of Park Maint. Building</t>
  </si>
  <si>
    <t>Parks Maint. New wood fencing Comm. Park</t>
  </si>
  <si>
    <t>REC Tennis Court Lighting</t>
  </si>
  <si>
    <t>REC Skate park/Bike track</t>
  </si>
  <si>
    <t>REC GMB Generator</t>
  </si>
  <si>
    <t>Civic Paving/Paint parking lot</t>
  </si>
  <si>
    <t>Civic Emergency exits &amp; canopies</t>
  </si>
  <si>
    <t>Civic Exterior doors/locks/casings</t>
  </si>
  <si>
    <t>Civic Misc Areas CMU Block Repointing</t>
  </si>
  <si>
    <t>Civic Locker room repairs/upgrades</t>
  </si>
  <si>
    <t xml:space="preserve">Civic Showers female/offical's locker rooms </t>
  </si>
  <si>
    <t>Civic Ice Chiller System</t>
  </si>
  <si>
    <t>Civic Heat pump Community room</t>
  </si>
  <si>
    <t>Civic Heat pump ProShop/office</t>
  </si>
  <si>
    <t>Civic Business Marketing expenses</t>
  </si>
  <si>
    <t>PW Replace Liebherr Excavator 1992</t>
  </si>
  <si>
    <t>PW Replace Ford F150 shop truck</t>
  </si>
  <si>
    <t>PW Replace Hot Top Recycler</t>
  </si>
  <si>
    <t>Civic Ice Resurfacer Annual Maint</t>
  </si>
  <si>
    <t>AMB/Fire Overhead door windows</t>
  </si>
  <si>
    <t xml:space="preserve">  COMP ANNUAL PAYOUT</t>
  </si>
  <si>
    <t xml:space="preserve">  CORNELL CONSULTING</t>
  </si>
  <si>
    <t>PW Replace Broom Wheeled Loader</t>
  </si>
  <si>
    <t xml:space="preserve">  Life Flight </t>
  </si>
  <si>
    <t xml:space="preserve">  FOOD/WATER</t>
  </si>
  <si>
    <t xml:space="preserve"> TOWN CAMERA LICENSES</t>
  </si>
  <si>
    <t>TOWN Comprehensive Plan</t>
  </si>
  <si>
    <t>PD Public Safety complex renovations addtion</t>
  </si>
  <si>
    <t>96-9-67</t>
  </si>
  <si>
    <t>BBR</t>
  </si>
  <si>
    <t>Proposal</t>
  </si>
  <si>
    <t>Roads-Reservior Hill</t>
  </si>
  <si>
    <t>Council</t>
  </si>
  <si>
    <t>Proposed</t>
  </si>
  <si>
    <t>43-2-66</t>
  </si>
  <si>
    <t>41-2-10</t>
  </si>
  <si>
    <t>93-9-85</t>
  </si>
  <si>
    <t>42-2-68</t>
  </si>
  <si>
    <t>43-1-42</t>
  </si>
  <si>
    <t>48-4-46</t>
  </si>
  <si>
    <t>95-9-68</t>
  </si>
  <si>
    <t xml:space="preserve">  Audio improvements Council room</t>
  </si>
  <si>
    <t>95-9-69</t>
  </si>
  <si>
    <t>95-9-71</t>
  </si>
  <si>
    <t>95-9-70</t>
  </si>
  <si>
    <t>2025 Actuals</t>
  </si>
  <si>
    <t>2026 Proposed</t>
  </si>
  <si>
    <t>Budget</t>
  </si>
  <si>
    <t xml:space="preserve">  RODENT CONTROL </t>
  </si>
  <si>
    <t>77-3-13</t>
  </si>
  <si>
    <t xml:space="preserve">  BEVERAGES</t>
  </si>
  <si>
    <t>NEW</t>
  </si>
  <si>
    <t xml:space="preserve">  PROSHOP RE-SALE ITEMS</t>
  </si>
  <si>
    <t xml:space="preserve">  SPRINKLER INSPECTION/REPAIRS</t>
  </si>
  <si>
    <t xml:space="preserve">  BUILDING INSPECTION/LICENSES/PERMITS</t>
  </si>
  <si>
    <t xml:space="preserve"> PAINT/SMALL REPAIRS</t>
  </si>
  <si>
    <t xml:space="preserve">  MECHANICAL SERVICES/REPAIRS</t>
  </si>
  <si>
    <t xml:space="preserve">  CONTRACT MAINT./CUSTODIAL/REPAIRS</t>
  </si>
  <si>
    <t xml:space="preserve">  PAINT - ICE</t>
  </si>
  <si>
    <t xml:space="preserve">  SUPPLIES, CUSTODIAL                              </t>
  </si>
  <si>
    <t xml:space="preserve">  REPAIRS AND PARTS</t>
  </si>
  <si>
    <t xml:space="preserve">  POS SYSTEM EXPENSES</t>
  </si>
  <si>
    <t xml:space="preserve">  RETENTION BONUS/FITNESS TESTING</t>
  </si>
  <si>
    <t xml:space="preserve">  OFFICE                            </t>
  </si>
  <si>
    <t xml:space="preserve">  MAINE PAID FAMILY MEDICAL LEAVE ACT</t>
  </si>
  <si>
    <t xml:space="preserve">  PWD 2022 CHEV 250 HD PICKUP *2027</t>
  </si>
  <si>
    <t xml:space="preserve">  RESERVIOR HILL BOND </t>
  </si>
  <si>
    <t xml:space="preserve">  JAWS OF LIFE (1st PMT 2027) *2029</t>
  </si>
  <si>
    <t xml:space="preserve">  2020 JOHNSTON SWEEPER  *2027</t>
  </si>
  <si>
    <t xml:space="preserve">  PWD 2022 WESTERN STAR *2024</t>
  </si>
  <si>
    <t xml:space="preserve">  JOHN DEERE LOADER *2028</t>
  </si>
  <si>
    <r>
      <t xml:space="preserve">  JOHN DEERE MOTOR GRADER</t>
    </r>
    <r>
      <rPr>
        <b/>
        <sz val="14"/>
        <rFont val="Arial"/>
        <family val="2"/>
      </rPr>
      <t xml:space="preserve"> </t>
    </r>
    <r>
      <rPr>
        <sz val="14"/>
        <rFont val="Arial"/>
        <family val="2"/>
      </rPr>
      <t>*2025</t>
    </r>
  </si>
  <si>
    <t xml:space="preserve">  CODE ENFORCEMENT SOFTWARE</t>
  </si>
  <si>
    <t>48-2-71</t>
  </si>
  <si>
    <t xml:space="preserve">  PROPERTY REMEDIATION </t>
  </si>
  <si>
    <t xml:space="preserve">  **NEW**ASSESSING ADMIN ASST</t>
  </si>
  <si>
    <t xml:space="preserve">  Southern Aroostook Soil &amp; Water Cons. District</t>
  </si>
  <si>
    <t xml:space="preserve">  Maine Families Aroostook</t>
  </si>
  <si>
    <t xml:space="preserve">  Maine Public Television</t>
  </si>
  <si>
    <t xml:space="preserve">  ACAP</t>
  </si>
  <si>
    <t xml:space="preserve">  Putnam House </t>
  </si>
  <si>
    <t xml:space="preserve">  HOULTON CANOPY CREW</t>
  </si>
  <si>
    <t xml:space="preserve">  Day One Windham, ME </t>
  </si>
  <si>
    <t xml:space="preserve">  Northern Maine Veterans Cemetery</t>
  </si>
  <si>
    <t xml:space="preserve">  Homeless Services of Aroostook</t>
  </si>
  <si>
    <t>as of 10/31/2025</t>
  </si>
  <si>
    <t>New</t>
  </si>
  <si>
    <t xml:space="preserve">  ROAD BOND 11/4/25 *NEW*</t>
  </si>
  <si>
    <t>Police Ford Explorer Cruiser</t>
  </si>
  <si>
    <t>Police Portable Radios</t>
  </si>
  <si>
    <t>Police Taser Electronic weapons</t>
  </si>
  <si>
    <t>Fire Headsets/Portables Trucks (4)</t>
  </si>
  <si>
    <t>Fire/AMB Overhead Door Windows</t>
  </si>
  <si>
    <t>Fire/AMB Sealing Apparatus Floor</t>
  </si>
  <si>
    <t>Fire Repave Parking Lot</t>
  </si>
  <si>
    <t>REC GMB Exit door replacement</t>
  </si>
  <si>
    <t>PW Ford F150 Shop truck</t>
  </si>
  <si>
    <t>PW Construction signs/stands</t>
  </si>
  <si>
    <t>PW Sprinkler System Flushing</t>
  </si>
  <si>
    <t>COMMUNITY DEVELOPMENT</t>
  </si>
  <si>
    <t xml:space="preserve">  PW LIEBHERR EXCAVATOR *NEW*</t>
  </si>
  <si>
    <t xml:space="preserve">  Salary Market Analysis report</t>
  </si>
  <si>
    <t xml:space="preserve">  Salary Market Adjustments (after report findings)</t>
  </si>
  <si>
    <t>Civic Center Ice Chiller system</t>
  </si>
  <si>
    <t>Civic Center Ammonia detector</t>
  </si>
  <si>
    <t xml:space="preserve">Civic Center Kitchen Appliance </t>
  </si>
  <si>
    <t xml:space="preserve">Civic Center Kitchen remodel </t>
  </si>
  <si>
    <t>Civic Center Locker Room repairs</t>
  </si>
  <si>
    <t>Civic Center Locker Room bathroom repairs</t>
  </si>
  <si>
    <t>Civic Center Showers Female/Officals Locker room</t>
  </si>
  <si>
    <t>Civic Center Heat Pump/Community room</t>
  </si>
  <si>
    <t>Civic Center East side Windows</t>
  </si>
  <si>
    <t>Civic Center Boiler Updates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</si>
</sst>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/dd/yy;@"/>
    <numFmt numFmtId="165" formatCode="&quot;$&quot;#,##0"/>
  </numFmts>
  <fonts count="1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2"/>
      <name val="Arial"/>
      <family val="2"/>
    </font>
    <font>
      <sz val="14"/>
      <color indexed="62"/>
      <name val="Arial"/>
      <family val="2"/>
    </font>
    <font>
      <sz val="14"/>
      <color rgb="FF0070C0"/>
      <name val="Arial"/>
      <family val="2"/>
    </font>
    <font>
      <b/>
      <sz val="14"/>
      <color theme="3"/>
      <name val="Arial"/>
      <family val="2"/>
    </font>
    <font>
      <b/>
      <sz val="14"/>
      <color indexed="62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4"/>
      <color indexed="12"/>
      <name val="Arial"/>
      <family val="2"/>
    </font>
    <font>
      <sz val="14"/>
      <color rgb="FFFF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1">
    <fill>
      <patternFill patternType="none"/>
    </fill>
    <fill>
      <patternFill patternType="gray125"/>
    </fill>
    <fill>
      <patternFill patternType="lightGray"/>
    </fill>
    <fill>
      <patternFill patternType="lightGray">
        <bgColor theme="2"/>
      </patternFill>
    </fill>
    <fill>
      <patternFill patternType="lightGray">
        <bgColor rgb="FFFFFF00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gray0625"/>
    </fill>
    <fill>
      <patternFill patternType="gray0625">
        <bgColor theme="2"/>
      </patternFill>
    </fill>
    <fill>
      <patternFill patternType="gray0625">
        <bgColor rgb="FFFFFF00"/>
      </patternFill>
    </fill>
    <fill>
      <patternFill patternType="solid">
        <fgColor theme="0"/>
        <bgColor indexed="64"/>
      </patternFill>
    </fill>
    <fill>
      <patternFill patternType="gray125">
        <bgColor theme="2"/>
      </patternFill>
    </fill>
    <fill>
      <patternFill patternType="gray125">
        <bgColor rgb="FFFFFF00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lightGray">
        <bgColor theme="0" tint="-0.14999847407452621"/>
      </patternFill>
    </fill>
    <fill>
      <patternFill patternType="gray0625">
        <bgColor theme="0" tint="-0.14999847407452621"/>
      </patternFill>
    </fill>
    <fill>
      <patternFill patternType="lightGray">
        <bgColor theme="9" tint="0.59999389629810485"/>
      </patternFill>
    </fill>
    <fill>
      <patternFill patternType="solid">
        <fgColor theme="9" tint="0.59999389629810485"/>
        <bgColor indexed="64"/>
      </patternFill>
    </fill>
    <fill>
      <patternFill patternType="gray0625">
        <bgColor theme="9" tint="0.59999389629810485"/>
      </patternFill>
    </fill>
    <fill>
      <patternFill patternType="gray125">
        <bgColor theme="9" tint="0.59999389629810485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</cellStyleXfs>
  <cellXfs count="148">
    <xf numFmtId="0" fontId="0" fillId="0" borderId="0" xfId="0"/>
    <xf numFmtId="0" fontId="2" fillId="2" borderId="1" xfId="1" applyFont="1" applyFill="1" applyBorder="1"/>
    <xf numFmtId="0" fontId="2" fillId="2" borderId="1" xfId="1" applyFont="1" applyFill="1" applyBorder="1" applyAlignment="1">
      <alignment horizontal="center"/>
    </xf>
    <xf numFmtId="0" fontId="2" fillId="2" borderId="2" xfId="1" applyFont="1" applyFill="1" applyBorder="1" applyAlignment="1">
      <alignment horizontal="center"/>
    </xf>
    <xf numFmtId="1" fontId="2" fillId="2" borderId="3" xfId="1" applyNumberFormat="1" applyFont="1" applyFill="1" applyBorder="1" applyAlignment="1">
      <alignment horizontal="center" wrapText="1"/>
    </xf>
    <xf numFmtId="1" fontId="2" fillId="2" borderId="0" xfId="1" applyNumberFormat="1" applyFont="1" applyFill="1" applyAlignment="1">
      <alignment horizontal="center" wrapText="1"/>
    </xf>
    <xf numFmtId="0" fontId="2" fillId="2" borderId="0" xfId="1" applyFont="1" applyFill="1" applyAlignment="1">
      <alignment horizontal="center" wrapText="1"/>
    </xf>
    <xf numFmtId="0" fontId="2" fillId="2" borderId="0" xfId="1" applyFont="1" applyFill="1" applyAlignment="1">
      <alignment horizontal="center"/>
    </xf>
    <xf numFmtId="10" fontId="3" fillId="0" borderId="0" xfId="1" applyNumberFormat="1" applyFont="1"/>
    <xf numFmtId="0" fontId="2" fillId="3" borderId="1" xfId="1" applyFont="1" applyFill="1" applyBorder="1" applyAlignment="1">
      <alignment horizontal="center"/>
    </xf>
    <xf numFmtId="0" fontId="2" fillId="4" borderId="1" xfId="1" applyFont="1" applyFill="1" applyBorder="1" applyAlignment="1">
      <alignment horizontal="center"/>
    </xf>
    <xf numFmtId="0" fontId="3" fillId="0" borderId="0" xfId="1" applyFont="1"/>
    <xf numFmtId="0" fontId="3" fillId="2" borderId="4" xfId="1" applyFont="1" applyFill="1" applyBorder="1"/>
    <xf numFmtId="164" fontId="2" fillId="2" borderId="4" xfId="1" applyNumberFormat="1" applyFont="1" applyFill="1" applyBorder="1" applyAlignment="1">
      <alignment horizontal="center"/>
    </xf>
    <xf numFmtId="3" fontId="2" fillId="2" borderId="2" xfId="1" applyNumberFormat="1" applyFont="1" applyFill="1" applyBorder="1" applyAlignment="1">
      <alignment horizontal="center"/>
    </xf>
    <xf numFmtId="1" fontId="2" fillId="2" borderId="5" xfId="1" applyNumberFormat="1" applyFont="1" applyFill="1" applyBorder="1" applyAlignment="1">
      <alignment horizontal="center" wrapText="1"/>
    </xf>
    <xf numFmtId="3" fontId="2" fillId="2" borderId="0" xfId="1" applyNumberFormat="1" applyFont="1" applyFill="1" applyAlignment="1">
      <alignment horizontal="center" wrapText="1"/>
    </xf>
    <xf numFmtId="3" fontId="2" fillId="2" borderId="0" xfId="1" applyNumberFormat="1" applyFont="1" applyFill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3" borderId="4" xfId="1" applyFont="1" applyFill="1" applyBorder="1" applyAlignment="1">
      <alignment horizontal="center"/>
    </xf>
    <xf numFmtId="0" fontId="2" fillId="4" borderId="4" xfId="1" applyFont="1" applyFill="1" applyBorder="1" applyAlignment="1">
      <alignment horizontal="center"/>
    </xf>
    <xf numFmtId="0" fontId="3" fillId="0" borderId="6" xfId="1" applyFont="1" applyBorder="1"/>
    <xf numFmtId="0" fontId="4" fillId="0" borderId="5" xfId="1" applyFont="1" applyBorder="1"/>
    <xf numFmtId="165" fontId="3" fillId="0" borderId="0" xfId="1" applyNumberFormat="1" applyFont="1"/>
    <xf numFmtId="1" fontId="3" fillId="0" borderId="0" xfId="1" applyNumberFormat="1" applyFont="1"/>
    <xf numFmtId="3" fontId="3" fillId="0" borderId="0" xfId="1" applyNumberFormat="1" applyFont="1"/>
    <xf numFmtId="3" fontId="3" fillId="5" borderId="0" xfId="1" applyNumberFormat="1" applyFont="1" applyFill="1"/>
    <xf numFmtId="3" fontId="3" fillId="6" borderId="0" xfId="1" applyNumberFormat="1" applyFont="1" applyFill="1"/>
    <xf numFmtId="0" fontId="3" fillId="0" borderId="7" xfId="1" applyFont="1" applyBorder="1"/>
    <xf numFmtId="0" fontId="3" fillId="0" borderId="2" xfId="1" applyFont="1" applyBorder="1"/>
    <xf numFmtId="0" fontId="3" fillId="0" borderId="2" xfId="1" applyFont="1" applyBorder="1" applyAlignment="1">
      <alignment vertical="top"/>
    </xf>
    <xf numFmtId="3" fontId="3" fillId="7" borderId="8" xfId="1" applyNumberFormat="1" applyFont="1" applyFill="1" applyBorder="1"/>
    <xf numFmtId="0" fontId="2" fillId="7" borderId="7" xfId="1" applyFont="1" applyFill="1" applyBorder="1"/>
    <xf numFmtId="0" fontId="2" fillId="7" borderId="2" xfId="1" applyFont="1" applyFill="1" applyBorder="1" applyAlignment="1">
      <alignment horizontal="right"/>
    </xf>
    <xf numFmtId="3" fontId="2" fillId="7" borderId="2" xfId="1" applyNumberFormat="1" applyFont="1" applyFill="1" applyBorder="1"/>
    <xf numFmtId="3" fontId="2" fillId="8" borderId="2" xfId="1" applyNumberFormat="1" applyFont="1" applyFill="1" applyBorder="1"/>
    <xf numFmtId="3" fontId="2" fillId="9" borderId="2" xfId="1" applyNumberFormat="1" applyFont="1" applyFill="1" applyBorder="1"/>
    <xf numFmtId="3" fontId="2" fillId="7" borderId="0" xfId="1" applyNumberFormat="1" applyFont="1" applyFill="1"/>
    <xf numFmtId="3" fontId="3" fillId="10" borderId="0" xfId="1" applyNumberFormat="1" applyFont="1" applyFill="1"/>
    <xf numFmtId="3" fontId="3" fillId="0" borderId="0" xfId="2" applyNumberFormat="1" applyFont="1"/>
    <xf numFmtId="0" fontId="3" fillId="0" borderId="2" xfId="1" applyFont="1" applyBorder="1" applyAlignment="1">
      <alignment horizontal="left"/>
    </xf>
    <xf numFmtId="3" fontId="2" fillId="0" borderId="2" xfId="1" applyNumberFormat="1" applyFont="1" applyBorder="1"/>
    <xf numFmtId="3" fontId="3" fillId="0" borderId="2" xfId="1" applyNumberFormat="1" applyFont="1" applyBorder="1"/>
    <xf numFmtId="0" fontId="2" fillId="1" borderId="7" xfId="1" applyFont="1" applyFill="1" applyBorder="1"/>
    <xf numFmtId="0" fontId="2" fillId="1" borderId="2" xfId="1" applyFont="1" applyFill="1" applyBorder="1" applyAlignment="1">
      <alignment horizontal="center"/>
    </xf>
    <xf numFmtId="3" fontId="2" fillId="1" borderId="2" xfId="1" applyNumberFormat="1" applyFont="1" applyFill="1" applyBorder="1"/>
    <xf numFmtId="3" fontId="2" fillId="1" borderId="0" xfId="1" applyNumberFormat="1" applyFont="1" applyFill="1"/>
    <xf numFmtId="10" fontId="3" fillId="1" borderId="0" xfId="1" applyNumberFormat="1" applyFont="1" applyFill="1"/>
    <xf numFmtId="3" fontId="2" fillId="11" borderId="0" xfId="1" applyNumberFormat="1" applyFont="1" applyFill="1"/>
    <xf numFmtId="3" fontId="2" fillId="12" borderId="0" xfId="1" applyNumberFormat="1" applyFont="1" applyFill="1"/>
    <xf numFmtId="0" fontId="3" fillId="1" borderId="0" xfId="1" applyFont="1" applyFill="1"/>
    <xf numFmtId="0" fontId="2" fillId="2" borderId="7" xfId="1" applyFont="1" applyFill="1" applyBorder="1"/>
    <xf numFmtId="0" fontId="2" fillId="2" borderId="2" xfId="1" applyFont="1" applyFill="1" applyBorder="1"/>
    <xf numFmtId="3" fontId="2" fillId="2" borderId="2" xfId="1" applyNumberFormat="1" applyFont="1" applyFill="1" applyBorder="1"/>
    <xf numFmtId="3" fontId="2" fillId="3" borderId="2" xfId="1" applyNumberFormat="1" applyFont="1" applyFill="1" applyBorder="1"/>
    <xf numFmtId="3" fontId="2" fillId="4" borderId="2" xfId="1" applyNumberFormat="1" applyFont="1" applyFill="1" applyBorder="1"/>
    <xf numFmtId="0" fontId="5" fillId="0" borderId="7" xfId="1" applyFont="1" applyBorder="1"/>
    <xf numFmtId="0" fontId="4" fillId="0" borderId="2" xfId="1" applyFont="1" applyBorder="1"/>
    <xf numFmtId="3" fontId="3" fillId="7" borderId="2" xfId="1" applyNumberFormat="1" applyFont="1" applyFill="1" applyBorder="1"/>
    <xf numFmtId="0" fontId="3" fillId="0" borderId="2" xfId="3" applyFont="1" applyBorder="1"/>
    <xf numFmtId="0" fontId="3" fillId="10" borderId="2" xfId="1" applyFont="1" applyFill="1" applyBorder="1"/>
    <xf numFmtId="0" fontId="2" fillId="7" borderId="2" xfId="1" applyFont="1" applyFill="1" applyBorder="1" applyAlignment="1">
      <alignment horizontal="center"/>
    </xf>
    <xf numFmtId="2" fontId="3" fillId="0" borderId="0" xfId="1" applyNumberFormat="1" applyFont="1"/>
    <xf numFmtId="3" fontId="3" fillId="7" borderId="9" xfId="1" applyNumberFormat="1" applyFont="1" applyFill="1" applyBorder="1"/>
    <xf numFmtId="3" fontId="3" fillId="7" borderId="0" xfId="1" applyNumberFormat="1" applyFont="1" applyFill="1"/>
    <xf numFmtId="0" fontId="3" fillId="7" borderId="7" xfId="1" applyFont="1" applyFill="1" applyBorder="1"/>
    <xf numFmtId="0" fontId="2" fillId="7" borderId="2" xfId="1" applyFont="1" applyFill="1" applyBorder="1" applyAlignment="1">
      <alignment horizontal="left"/>
    </xf>
    <xf numFmtId="0" fontId="3" fillId="10" borderId="7" xfId="1" applyFont="1" applyFill="1" applyBorder="1"/>
    <xf numFmtId="3" fontId="2" fillId="8" borderId="0" xfId="1" applyNumberFormat="1" applyFont="1" applyFill="1"/>
    <xf numFmtId="3" fontId="2" fillId="9" borderId="0" xfId="1" applyNumberFormat="1" applyFont="1" applyFill="1"/>
    <xf numFmtId="3" fontId="2" fillId="7" borderId="2" xfId="4" applyNumberFormat="1" applyFont="1" applyFill="1" applyBorder="1" applyAlignment="1" applyProtection="1"/>
    <xf numFmtId="3" fontId="2" fillId="7" borderId="0" xfId="4" applyNumberFormat="1" applyFont="1" applyFill="1" applyBorder="1" applyAlignment="1" applyProtection="1"/>
    <xf numFmtId="3" fontId="2" fillId="8" borderId="2" xfId="4" applyNumberFormat="1" applyFont="1" applyFill="1" applyBorder="1" applyAlignment="1" applyProtection="1"/>
    <xf numFmtId="3" fontId="2" fillId="9" borderId="2" xfId="4" applyNumberFormat="1" applyFont="1" applyFill="1" applyBorder="1" applyAlignment="1" applyProtection="1"/>
    <xf numFmtId="3" fontId="2" fillId="2" borderId="2" xfId="4" applyNumberFormat="1" applyFont="1" applyFill="1" applyBorder="1" applyAlignment="1" applyProtection="1"/>
    <xf numFmtId="3" fontId="2" fillId="4" borderId="2" xfId="4" applyNumberFormat="1" applyFont="1" applyFill="1" applyBorder="1" applyAlignment="1" applyProtection="1"/>
    <xf numFmtId="0" fontId="6" fillId="0" borderId="7" xfId="1" applyFont="1" applyBorder="1"/>
    <xf numFmtId="3" fontId="2" fillId="0" borderId="2" xfId="4" applyNumberFormat="1" applyFont="1" applyFill="1" applyBorder="1" applyAlignment="1" applyProtection="1"/>
    <xf numFmtId="0" fontId="2" fillId="0" borderId="2" xfId="1" applyFont="1" applyBorder="1"/>
    <xf numFmtId="3" fontId="3" fillId="0" borderId="2" xfId="4" applyNumberFormat="1" applyFont="1" applyFill="1" applyBorder="1" applyAlignment="1" applyProtection="1"/>
    <xf numFmtId="3" fontId="3" fillId="7" borderId="2" xfId="4" applyNumberFormat="1" applyFont="1" applyFill="1" applyBorder="1" applyAlignment="1" applyProtection="1"/>
    <xf numFmtId="0" fontId="3" fillId="0" borderId="10" xfId="1" applyFont="1" applyBorder="1"/>
    <xf numFmtId="0" fontId="3" fillId="0" borderId="3" xfId="1" applyFont="1" applyBorder="1" applyAlignment="1">
      <alignment horizontal="left"/>
    </xf>
    <xf numFmtId="3" fontId="3" fillId="7" borderId="3" xfId="4" applyNumberFormat="1" applyFont="1" applyFill="1" applyBorder="1" applyAlignment="1" applyProtection="1"/>
    <xf numFmtId="0" fontId="3" fillId="0" borderId="0" xfId="1" applyFont="1" applyAlignment="1">
      <alignment horizontal="left"/>
    </xf>
    <xf numFmtId="3" fontId="3" fillId="7" borderId="0" xfId="4" applyNumberFormat="1" applyFont="1" applyFill="1" applyBorder="1" applyAlignment="1" applyProtection="1"/>
    <xf numFmtId="0" fontId="3" fillId="0" borderId="5" xfId="1" applyFont="1" applyBorder="1" applyAlignment="1">
      <alignment horizontal="left"/>
    </xf>
    <xf numFmtId="3" fontId="3" fillId="7" borderId="5" xfId="4" applyNumberFormat="1" applyFont="1" applyFill="1" applyBorder="1" applyAlignment="1" applyProtection="1"/>
    <xf numFmtId="0" fontId="3" fillId="0" borderId="11" xfId="1" applyFont="1" applyBorder="1"/>
    <xf numFmtId="0" fontId="3" fillId="0" borderId="11" xfId="1" applyFont="1" applyBorder="1" applyAlignment="1">
      <alignment horizontal="left"/>
    </xf>
    <xf numFmtId="3" fontId="3" fillId="7" borderId="11" xfId="4" applyNumberFormat="1" applyFont="1" applyFill="1" applyBorder="1" applyAlignment="1" applyProtection="1"/>
    <xf numFmtId="0" fontId="2" fillId="7" borderId="12" xfId="1" applyFont="1" applyFill="1" applyBorder="1" applyAlignment="1">
      <alignment horizontal="left"/>
    </xf>
    <xf numFmtId="0" fontId="2" fillId="7" borderId="12" xfId="1" applyFont="1" applyFill="1" applyBorder="1" applyAlignment="1">
      <alignment horizontal="center"/>
    </xf>
    <xf numFmtId="3" fontId="2" fillId="7" borderId="12" xfId="4" applyNumberFormat="1" applyFont="1" applyFill="1" applyBorder="1" applyAlignment="1" applyProtection="1">
      <alignment horizontal="right"/>
    </xf>
    <xf numFmtId="3" fontId="2" fillId="7" borderId="0" xfId="4" applyNumberFormat="1" applyFont="1" applyFill="1" applyBorder="1" applyAlignment="1" applyProtection="1">
      <alignment horizontal="right"/>
    </xf>
    <xf numFmtId="3" fontId="2" fillId="8" borderId="12" xfId="4" applyNumberFormat="1" applyFont="1" applyFill="1" applyBorder="1" applyAlignment="1" applyProtection="1">
      <alignment horizontal="right"/>
    </xf>
    <xf numFmtId="3" fontId="2" fillId="9" borderId="12" xfId="4" applyNumberFormat="1" applyFont="1" applyFill="1" applyBorder="1" applyAlignment="1" applyProtection="1">
      <alignment horizontal="right"/>
    </xf>
    <xf numFmtId="3" fontId="2" fillId="2" borderId="7" xfId="1" applyNumberFormat="1" applyFont="1" applyFill="1" applyBorder="1"/>
    <xf numFmtId="3" fontId="2" fillId="3" borderId="7" xfId="1" applyNumberFormat="1" applyFont="1" applyFill="1" applyBorder="1"/>
    <xf numFmtId="3" fontId="2" fillId="4" borderId="7" xfId="1" applyNumberFormat="1" applyFont="1" applyFill="1" applyBorder="1"/>
    <xf numFmtId="3" fontId="3" fillId="13" borderId="0" xfId="1" applyNumberFormat="1" applyFont="1" applyFill="1"/>
    <xf numFmtId="0" fontId="4" fillId="7" borderId="2" xfId="1" applyFont="1" applyFill="1" applyBorder="1" applyAlignment="1">
      <alignment horizontal="left"/>
    </xf>
    <xf numFmtId="0" fontId="3" fillId="7" borderId="2" xfId="1" applyFont="1" applyFill="1" applyBorder="1" applyAlignment="1">
      <alignment horizontal="left"/>
    </xf>
    <xf numFmtId="0" fontId="2" fillId="7" borderId="2" xfId="1" applyFont="1" applyFill="1" applyBorder="1"/>
    <xf numFmtId="0" fontId="7" fillId="0" borderId="2" xfId="1" applyFont="1" applyBorder="1"/>
    <xf numFmtId="0" fontId="4" fillId="0" borderId="2" xfId="1" applyFont="1" applyBorder="1" applyAlignment="1">
      <alignment horizontal="left"/>
    </xf>
    <xf numFmtId="0" fontId="8" fillId="0" borderId="7" xfId="1" applyFont="1" applyBorder="1"/>
    <xf numFmtId="0" fontId="2" fillId="0" borderId="7" xfId="1" applyFont="1" applyBorder="1"/>
    <xf numFmtId="0" fontId="2" fillId="0" borderId="2" xfId="1" applyFont="1" applyBorder="1" applyAlignment="1">
      <alignment horizontal="center"/>
    </xf>
    <xf numFmtId="38" fontId="2" fillId="7" borderId="2" xfId="1" applyNumberFormat="1" applyFont="1" applyFill="1" applyBorder="1"/>
    <xf numFmtId="3" fontId="2" fillId="11" borderId="2" xfId="1" applyNumberFormat="1" applyFont="1" applyFill="1" applyBorder="1"/>
    <xf numFmtId="3" fontId="2" fillId="12" borderId="2" xfId="1" applyNumberFormat="1" applyFont="1" applyFill="1" applyBorder="1"/>
    <xf numFmtId="3" fontId="3" fillId="7" borderId="13" xfId="1" applyNumberFormat="1" applyFont="1" applyFill="1" applyBorder="1"/>
    <xf numFmtId="0" fontId="9" fillId="0" borderId="2" xfId="1" applyFont="1" applyBorder="1"/>
    <xf numFmtId="0" fontId="2" fillId="0" borderId="2" xfId="1" applyFont="1" applyBorder="1" applyAlignment="1">
      <alignment horizontal="left"/>
    </xf>
    <xf numFmtId="38" fontId="2" fillId="2" borderId="2" xfId="1" applyNumberFormat="1" applyFont="1" applyFill="1" applyBorder="1"/>
    <xf numFmtId="3" fontId="3" fillId="10" borderId="2" xfId="1" applyNumberFormat="1" applyFont="1" applyFill="1" applyBorder="1"/>
    <xf numFmtId="0" fontId="3" fillId="14" borderId="2" xfId="1" applyFont="1" applyFill="1" applyBorder="1"/>
    <xf numFmtId="3" fontId="10" fillId="0" borderId="0" xfId="1" applyNumberFormat="1" applyFont="1"/>
    <xf numFmtId="0" fontId="2" fillId="2" borderId="2" xfId="1" applyFont="1" applyFill="1" applyBorder="1" applyAlignment="1">
      <alignment horizontal="left"/>
    </xf>
    <xf numFmtId="0" fontId="2" fillId="0" borderId="2" xfId="1" applyFont="1" applyBorder="1" applyAlignment="1">
      <alignment horizontal="right"/>
    </xf>
    <xf numFmtId="4" fontId="2" fillId="2" borderId="7" xfId="1" applyNumberFormat="1" applyFont="1" applyFill="1" applyBorder="1"/>
    <xf numFmtId="0" fontId="11" fillId="0" borderId="2" xfId="1" applyFont="1" applyBorder="1"/>
    <xf numFmtId="3" fontId="12" fillId="0" borderId="0" xfId="1" applyNumberFormat="1" applyFont="1"/>
    <xf numFmtId="3" fontId="2" fillId="2" borderId="0" xfId="1" applyNumberFormat="1" applyFont="1" applyFill="1"/>
    <xf numFmtId="3" fontId="2" fillId="0" borderId="0" xfId="1" applyNumberFormat="1" applyFont="1"/>
    <xf numFmtId="3" fontId="2" fillId="5" borderId="0" xfId="1" applyNumberFormat="1" applyFont="1" applyFill="1"/>
    <xf numFmtId="3" fontId="2" fillId="6" borderId="0" xfId="1" applyNumberFormat="1" applyFont="1" applyFill="1"/>
    <xf numFmtId="38" fontId="2" fillId="7" borderId="0" xfId="1" applyNumberFormat="1" applyFont="1" applyFill="1"/>
    <xf numFmtId="0" fontId="2" fillId="0" borderId="0" xfId="1" applyFont="1"/>
    <xf numFmtId="9" fontId="3" fillId="0" borderId="0" xfId="1" applyNumberFormat="1" applyFont="1"/>
    <xf numFmtId="0" fontId="15" fillId="0" borderId="0" xfId="1" applyFont="1"/>
    <xf numFmtId="3" fontId="2" fillId="15" borderId="2" xfId="1" applyNumberFormat="1" applyFont="1" applyFill="1" applyBorder="1"/>
    <xf numFmtId="3" fontId="2" fillId="16" borderId="0" xfId="1" applyNumberFormat="1" applyFont="1" applyFill="1"/>
    <xf numFmtId="0" fontId="2" fillId="17" borderId="1" xfId="1" applyFont="1" applyFill="1" applyBorder="1" applyAlignment="1">
      <alignment horizontal="center"/>
    </xf>
    <xf numFmtId="0" fontId="2" fillId="17" borderId="4" xfId="1" applyFont="1" applyFill="1" applyBorder="1" applyAlignment="1">
      <alignment horizontal="center"/>
    </xf>
    <xf numFmtId="3" fontId="3" fillId="18" borderId="0" xfId="1" applyNumberFormat="1" applyFont="1" applyFill="1"/>
    <xf numFmtId="3" fontId="2" fillId="19" borderId="2" xfId="1" applyNumberFormat="1" applyFont="1" applyFill="1" applyBorder="1"/>
    <xf numFmtId="3" fontId="2" fillId="20" borderId="0" xfId="1" applyNumberFormat="1" applyFont="1" applyFill="1"/>
    <xf numFmtId="3" fontId="2" fillId="17" borderId="2" xfId="1" applyNumberFormat="1" applyFont="1" applyFill="1" applyBorder="1"/>
    <xf numFmtId="3" fontId="2" fillId="19" borderId="0" xfId="1" applyNumberFormat="1" applyFont="1" applyFill="1"/>
    <xf numFmtId="3" fontId="2" fillId="19" borderId="2" xfId="4" applyNumberFormat="1" applyFont="1" applyFill="1" applyBorder="1" applyAlignment="1" applyProtection="1"/>
    <xf numFmtId="3" fontId="2" fillId="17" borderId="2" xfId="4" applyNumberFormat="1" applyFont="1" applyFill="1" applyBorder="1" applyAlignment="1" applyProtection="1"/>
    <xf numFmtId="3" fontId="2" fillId="19" borderId="12" xfId="4" applyNumberFormat="1" applyFont="1" applyFill="1" applyBorder="1" applyAlignment="1" applyProtection="1">
      <alignment horizontal="right"/>
    </xf>
    <xf numFmtId="3" fontId="2" fillId="17" borderId="7" xfId="1" applyNumberFormat="1" applyFont="1" applyFill="1" applyBorder="1"/>
    <xf numFmtId="3" fontId="2" fillId="20" borderId="2" xfId="1" applyNumberFormat="1" applyFont="1" applyFill="1" applyBorder="1"/>
    <xf numFmtId="3" fontId="2" fillId="18" borderId="0" xfId="1" applyNumberFormat="1" applyFont="1" applyFill="1"/>
    <xf numFmtId="0" fontId="10" fillId="0" borderId="2" xfId="1" applyFont="1" applyBorder="1"/>
  </cellXfs>
  <cellStyles count="5">
    <cellStyle name="Comma 2" xfId="2" xr:uid="{7A5099EA-EA1D-4C87-97E2-14CA66C4A546}"/>
    <cellStyle name="Currency 2" xfId="4" xr:uid="{FFD7047D-D4E2-4F51-A889-2B37F5789AA7}"/>
    <cellStyle name="Normal" xfId="0" builtinId="0"/>
    <cellStyle name="Normal 2" xfId="1" xr:uid="{8F174686-0311-4A93-8899-A96EFBD2C724}"/>
    <cellStyle name="Normal 2 2" xfId="3" xr:uid="{B4E2D613-BAB0-41B1-8FD2-5AA2EC9AE61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Sheet1!$C$741:$C$886</c:f>
            </c:numRef>
          </c:val>
          <c:extLst>
            <c:ext xmlns:c16="http://schemas.microsoft.com/office/drawing/2014/chart" uri="{C3380CC4-5D6E-409C-BE32-E72D297353CC}">
              <c16:uniqueId val="{00000000-6C8B-44B3-83C4-2F95C060512D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Sheet1!$D$741:$D$886</c:f>
            </c:numRef>
          </c:val>
          <c:extLst>
            <c:ext xmlns:c16="http://schemas.microsoft.com/office/drawing/2014/chart" uri="{C3380CC4-5D6E-409C-BE32-E72D297353CC}">
              <c16:uniqueId val="{00000001-6C8B-44B3-83C4-2F95C060512D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Sheet1!$E$741:$E$886</c:f>
            </c:numRef>
          </c:val>
          <c:extLst>
            <c:ext xmlns:c16="http://schemas.microsoft.com/office/drawing/2014/chart" uri="{C3380CC4-5D6E-409C-BE32-E72D297353CC}">
              <c16:uniqueId val="{00000002-6C8B-44B3-83C4-2F95C060512D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Sheet1!$F$741:$F$886</c:f>
            </c:numRef>
          </c:val>
          <c:extLst>
            <c:ext xmlns:c16="http://schemas.microsoft.com/office/drawing/2014/chart" uri="{C3380CC4-5D6E-409C-BE32-E72D297353CC}">
              <c16:uniqueId val="{00000003-6C8B-44B3-83C4-2F95C060512D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Sheet1!$G$741:$G$886</c:f>
            </c:numRef>
          </c:val>
          <c:extLst>
            <c:ext xmlns:c16="http://schemas.microsoft.com/office/drawing/2014/chart" uri="{C3380CC4-5D6E-409C-BE32-E72D297353CC}">
              <c16:uniqueId val="{00000004-6C8B-44B3-83C4-2F95C060512D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Sheet1!$H$741:$H$886</c:f>
            </c:numRef>
          </c:val>
          <c:extLst>
            <c:ext xmlns:c16="http://schemas.microsoft.com/office/drawing/2014/chart" uri="{C3380CC4-5D6E-409C-BE32-E72D297353CC}">
              <c16:uniqueId val="{00000005-6C8B-44B3-83C4-2F95C060512D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Sheet1!$I$741:$I$886</c:f>
            </c:numRef>
          </c:val>
          <c:extLst>
            <c:ext xmlns:c16="http://schemas.microsoft.com/office/drawing/2014/chart" uri="{C3380CC4-5D6E-409C-BE32-E72D297353CC}">
              <c16:uniqueId val="{00000006-6C8B-44B3-83C4-2F95C060512D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Sheet1!$J$741:$J$886</c:f>
            </c:numRef>
          </c:val>
          <c:extLst>
            <c:ext xmlns:c16="http://schemas.microsoft.com/office/drawing/2014/chart" uri="{C3380CC4-5D6E-409C-BE32-E72D297353CC}">
              <c16:uniqueId val="{00000007-6C8B-44B3-83C4-2F95C060512D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Sheet1!$K$741:$K$886</c:f>
            </c:numRef>
          </c:val>
          <c:extLst>
            <c:ext xmlns:c16="http://schemas.microsoft.com/office/drawing/2014/chart" uri="{C3380CC4-5D6E-409C-BE32-E72D297353CC}">
              <c16:uniqueId val="{00000008-6C8B-44B3-83C4-2F95C060512D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Sheet1!$L$741:$L$886</c:f>
            </c:numRef>
          </c:val>
          <c:extLst>
            <c:ext xmlns:c16="http://schemas.microsoft.com/office/drawing/2014/chart" uri="{C3380CC4-5D6E-409C-BE32-E72D297353CC}">
              <c16:uniqueId val="{00000009-6C8B-44B3-83C4-2F95C060512D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Sheet1!$M$741:$M$886</c:f>
            </c:numRef>
          </c:val>
          <c:extLst>
            <c:ext xmlns:c16="http://schemas.microsoft.com/office/drawing/2014/chart" uri="{C3380CC4-5D6E-409C-BE32-E72D297353CC}">
              <c16:uniqueId val="{0000000A-6C8B-44B3-83C4-2F95C060512D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Sheet1!$N$741:$N$886</c:f>
            </c:numRef>
          </c:val>
          <c:extLst>
            <c:ext xmlns:c16="http://schemas.microsoft.com/office/drawing/2014/chart" uri="{C3380CC4-5D6E-409C-BE32-E72D297353CC}">
              <c16:uniqueId val="{0000000B-6C8B-44B3-83C4-2F95C060512D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Sheet1!$O$741:$O$886</c:f>
            </c:numRef>
          </c:val>
          <c:extLst>
            <c:ext xmlns:c16="http://schemas.microsoft.com/office/drawing/2014/chart" uri="{C3380CC4-5D6E-409C-BE32-E72D297353CC}">
              <c16:uniqueId val="{0000000C-6C8B-44B3-83C4-2F95C060512D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Sheet1!$P$741:$P$886</c:f>
            </c:numRef>
          </c:val>
          <c:extLst>
            <c:ext xmlns:c16="http://schemas.microsoft.com/office/drawing/2014/chart" uri="{C3380CC4-5D6E-409C-BE32-E72D297353CC}">
              <c16:uniqueId val="{0000000D-6C8B-44B3-83C4-2F95C060512D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Sheet1!$Q$741:$Q$886</c:f>
            </c:numRef>
          </c:val>
          <c:extLst>
            <c:ext xmlns:c16="http://schemas.microsoft.com/office/drawing/2014/chart" uri="{C3380CC4-5D6E-409C-BE32-E72D297353CC}">
              <c16:uniqueId val="{0000000E-6C8B-44B3-83C4-2F95C060512D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Sheet1!$R$741:$R$886</c:f>
            </c:numRef>
          </c:val>
          <c:extLst>
            <c:ext xmlns:c16="http://schemas.microsoft.com/office/drawing/2014/chart" uri="{C3380CC4-5D6E-409C-BE32-E72D297353CC}">
              <c16:uniqueId val="{0000000F-6C8B-44B3-83C4-2F95C060512D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Sheet1!$S$741:$S$886</c:f>
            </c:numRef>
          </c:val>
          <c:extLst>
            <c:ext xmlns:c16="http://schemas.microsoft.com/office/drawing/2014/chart" uri="{C3380CC4-5D6E-409C-BE32-E72D297353CC}">
              <c16:uniqueId val="{00000010-6C8B-44B3-83C4-2F95C060512D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Sheet1!$T$741:$T$886</c:f>
            </c:numRef>
          </c:val>
          <c:extLst>
            <c:ext xmlns:c16="http://schemas.microsoft.com/office/drawing/2014/chart" uri="{C3380CC4-5D6E-409C-BE32-E72D297353CC}">
              <c16:uniqueId val="{00000011-6C8B-44B3-83C4-2F95C060512D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Sheet1!$U$741:$U$886</c:f>
            </c:numRef>
          </c:val>
          <c:extLst>
            <c:ext xmlns:c16="http://schemas.microsoft.com/office/drawing/2014/chart" uri="{C3380CC4-5D6E-409C-BE32-E72D297353CC}">
              <c16:uniqueId val="{00000012-6C8B-44B3-83C4-2F95C060512D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Sheet1!$V$741:$V$886</c:f>
            </c:numRef>
          </c:val>
          <c:extLst>
            <c:ext xmlns:c16="http://schemas.microsoft.com/office/drawing/2014/chart" uri="{C3380CC4-5D6E-409C-BE32-E72D297353CC}">
              <c16:uniqueId val="{00000013-6C8B-44B3-83C4-2F95C060512D}"/>
            </c:ext>
          </c:extLst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Sheet1!$W$741:$W$886</c:f>
            </c:numRef>
          </c:val>
          <c:extLst>
            <c:ext xmlns:c16="http://schemas.microsoft.com/office/drawing/2014/chart" uri="{C3380CC4-5D6E-409C-BE32-E72D297353CC}">
              <c16:uniqueId val="{00000014-6C8B-44B3-83C4-2F95C060512D}"/>
            </c:ext>
          </c:extLst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Sheet1!$X$741:$X$886</c:f>
            </c:numRef>
          </c:val>
          <c:extLst>
            <c:ext xmlns:c16="http://schemas.microsoft.com/office/drawing/2014/chart" uri="{C3380CC4-5D6E-409C-BE32-E72D297353CC}">
              <c16:uniqueId val="{00000015-6C8B-44B3-83C4-2F95C060512D}"/>
            </c:ext>
          </c:extLst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Sheet1!$Y$741:$Y$886</c:f>
              <c:numCache>
                <c:formatCode>#,##0</c:formatCode>
                <c:ptCount val="46"/>
                <c:pt idx="0">
                  <c:v>351357</c:v>
                </c:pt>
                <c:pt idx="4">
                  <c:v>55650</c:v>
                </c:pt>
                <c:pt idx="5">
                  <c:v>20000</c:v>
                </c:pt>
                <c:pt idx="6">
                  <c:v>15000</c:v>
                </c:pt>
                <c:pt idx="7">
                  <c:v>20000</c:v>
                </c:pt>
                <c:pt idx="8">
                  <c:v>100000</c:v>
                </c:pt>
                <c:pt idx="9">
                  <c:v>75000</c:v>
                </c:pt>
                <c:pt idx="10">
                  <c:v>18000</c:v>
                </c:pt>
                <c:pt idx="11">
                  <c:v>42000</c:v>
                </c:pt>
                <c:pt idx="12">
                  <c:v>28000</c:v>
                </c:pt>
                <c:pt idx="13">
                  <c:v>10000</c:v>
                </c:pt>
                <c:pt idx="14">
                  <c:v>31500</c:v>
                </c:pt>
                <c:pt idx="15">
                  <c:v>20000</c:v>
                </c:pt>
                <c:pt idx="16">
                  <c:v>20000</c:v>
                </c:pt>
                <c:pt idx="41">
                  <c:v>855507</c:v>
                </c:pt>
                <c:pt idx="42">
                  <c:v>821942</c:v>
                </c:pt>
                <c:pt idx="45">
                  <c:v>821942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6C8B-44B3-83C4-2F95C060512D}"/>
            </c:ext>
          </c:extLst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Sheet1!$Z$741:$Z$886</c:f>
              <c:numCache>
                <c:formatCode>#,##0</c:formatCode>
                <c:ptCount val="46"/>
                <c:pt idx="0">
                  <c:v>351357.03</c:v>
                </c:pt>
                <c:pt idx="4">
                  <c:v>55650</c:v>
                </c:pt>
                <c:pt idx="5">
                  <c:v>20000</c:v>
                </c:pt>
                <c:pt idx="6">
                  <c:v>15000</c:v>
                </c:pt>
                <c:pt idx="7">
                  <c:v>20000</c:v>
                </c:pt>
                <c:pt idx="8">
                  <c:v>99070.64</c:v>
                </c:pt>
                <c:pt idx="9">
                  <c:v>75000</c:v>
                </c:pt>
                <c:pt idx="10">
                  <c:v>11649.72</c:v>
                </c:pt>
                <c:pt idx="11">
                  <c:v>42000</c:v>
                </c:pt>
                <c:pt idx="12">
                  <c:v>28000</c:v>
                </c:pt>
                <c:pt idx="13">
                  <c:v>9839.9699999999993</c:v>
                </c:pt>
                <c:pt idx="14">
                  <c:v>31500</c:v>
                </c:pt>
                <c:pt idx="15">
                  <c:v>20000</c:v>
                </c:pt>
                <c:pt idx="16">
                  <c:v>20000</c:v>
                </c:pt>
                <c:pt idx="41">
                  <c:v>803317.36</c:v>
                </c:pt>
                <c:pt idx="42">
                  <c:v>0</c:v>
                </c:pt>
                <c:pt idx="43">
                  <c:v>0</c:v>
                </c:pt>
                <c:pt idx="44">
                  <c:v>60399</c:v>
                </c:pt>
                <c:pt idx="45">
                  <c:v>60399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6C8B-44B3-83C4-2F95C060512D}"/>
            </c:ext>
          </c:extLst>
        </c:ser>
        <c:ser>
          <c:idx val="24"/>
          <c:order val="2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6C8B-44B3-83C4-2F95C060512D}"/>
            </c:ext>
          </c:extLst>
        </c:ser>
        <c:ser>
          <c:idx val="25"/>
          <c:order val="25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Sheet1!$AA$741:$AA$886</c:f>
              <c:numCache>
                <c:formatCode>#,##0</c:formatCode>
                <c:ptCount val="46"/>
                <c:pt idx="0">
                  <c:v>200000</c:v>
                </c:pt>
                <c:pt idx="1">
                  <c:v>150000</c:v>
                </c:pt>
                <c:pt idx="41">
                  <c:v>374250</c:v>
                </c:pt>
                <c:pt idx="42">
                  <c:v>258179</c:v>
                </c:pt>
                <c:pt idx="44">
                  <c:v>64062</c:v>
                </c:pt>
                <c:pt idx="45">
                  <c:v>322241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6C8B-44B3-83C4-2F95C060512D}"/>
            </c:ext>
          </c:extLst>
        </c:ser>
        <c:ser>
          <c:idx val="26"/>
          <c:order val="26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Sheet1!$AD$741:$AD$886</c:f>
            </c:numRef>
          </c:val>
          <c:extLst>
            <c:ext xmlns:c16="http://schemas.microsoft.com/office/drawing/2014/chart" uri="{C3380CC4-5D6E-409C-BE32-E72D297353CC}">
              <c16:uniqueId val="{0000001A-6C8B-44B3-83C4-2F95C060512D}"/>
            </c:ext>
          </c:extLst>
        </c:ser>
        <c:ser>
          <c:idx val="27"/>
          <c:order val="27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Sheet1!$AE$741:$AE$886</c:f>
            </c:numRef>
          </c:val>
          <c:extLst>
            <c:ext xmlns:c16="http://schemas.microsoft.com/office/drawing/2014/chart" uri="{C3380CC4-5D6E-409C-BE32-E72D297353CC}">
              <c16:uniqueId val="{0000001B-6C8B-44B3-83C4-2F95C060512D}"/>
            </c:ext>
          </c:extLst>
        </c:ser>
        <c:ser>
          <c:idx val="28"/>
          <c:order val="28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Sheet1!$A$741:$B$886</c:f>
              <c:multiLvlStrCache>
                <c:ptCount val="46"/>
                <c:lvl>
                  <c:pt idx="0">
                    <c:v>ROADS</c:v>
                  </c:pt>
                  <c:pt idx="1">
                    <c:v>Roads-Reservior Hill</c:v>
                  </c:pt>
                  <c:pt idx="3">
                    <c:v>CAPITAL RESERVE</c:v>
                  </c:pt>
                  <c:pt idx="4">
                    <c:v>FORD EXPLORER POLICE CRUISER</c:v>
                  </c:pt>
                  <c:pt idx="5">
                    <c:v>POLICE DISPATCH WORK STATION</c:v>
                  </c:pt>
                  <c:pt idx="6">
                    <c:v>AMB HEADSETS/PORTABLES TRUCKS (4)</c:v>
                  </c:pt>
                  <c:pt idx="7">
                    <c:v>PARKING LOT</c:v>
                  </c:pt>
                  <c:pt idx="8">
                    <c:v>EQUIPMENT REPLACEMENT</c:v>
                  </c:pt>
                  <c:pt idx="9">
                    <c:v>CAT 938f LOADER</c:v>
                  </c:pt>
                  <c:pt idx="10">
                    <c:v>AIRPORT GRAVELY PRO TURN 148</c:v>
                  </c:pt>
                  <c:pt idx="11">
                    <c:v>P&amp;R JD 1570 MOWER</c:v>
                  </c:pt>
                  <c:pt idx="12">
                    <c:v>P&amp;R FASCIA PAINTING</c:v>
                  </c:pt>
                  <c:pt idx="13">
                    <c:v>BALLFIELD BLEACHERS</c:v>
                  </c:pt>
                  <c:pt idx="14">
                    <c:v>CIVIC -EMERGENCY EXIT CANOPY</c:v>
                  </c:pt>
                  <c:pt idx="15">
                    <c:v>ASSES. REVALUATION</c:v>
                  </c:pt>
                  <c:pt idx="16">
                    <c:v>LIBRARY-ENTRANCE WINDOWS</c:v>
                  </c:pt>
                  <c:pt idx="17">
                    <c:v>Police Ford Explorer Cruiser</c:v>
                  </c:pt>
                  <c:pt idx="18">
                    <c:v>Police Ford Explorer Cruiser</c:v>
                  </c:pt>
                  <c:pt idx="19">
                    <c:v>Police Portable Radios</c:v>
                  </c:pt>
                  <c:pt idx="20">
                    <c:v>Police Taser Electronic weapons</c:v>
                  </c:pt>
                  <c:pt idx="21">
                    <c:v>Fire Headsets/Portables Trucks (4)</c:v>
                  </c:pt>
                  <c:pt idx="22">
                    <c:v>Fire/AMB Overhead Door Windows</c:v>
                  </c:pt>
                  <c:pt idx="23">
                    <c:v>Fire/AMB Sealing Apparatus Floor</c:v>
                  </c:pt>
                  <c:pt idx="24">
                    <c:v>Fire Repave Parking Lot</c:v>
                  </c:pt>
                  <c:pt idx="25">
                    <c:v>REC Entrance steps to GMB</c:v>
                  </c:pt>
                  <c:pt idx="26">
                    <c:v>REC GMB Exit door replacement</c:v>
                  </c:pt>
                  <c:pt idx="27">
                    <c:v>PW Ford F150 Shop truck</c:v>
                  </c:pt>
                  <c:pt idx="28">
                    <c:v>PW Construction signs/stands</c:v>
                  </c:pt>
                  <c:pt idx="29">
                    <c:v>PW Sprinkler System Flushing</c:v>
                  </c:pt>
                  <c:pt idx="30">
                    <c:v>Civic Center Ice Chiller system</c:v>
                  </c:pt>
                  <c:pt idx="31">
                    <c:v>Civic Center Ammonia detector</c:v>
                  </c:pt>
                  <c:pt idx="32">
                    <c:v>Civic Center Kitchen Appliance </c:v>
                  </c:pt>
                  <c:pt idx="33">
                    <c:v>Civic Center Kitchen remodel </c:v>
                  </c:pt>
                  <c:pt idx="34">
                    <c:v>Civic Center Locker Room repairs</c:v>
                  </c:pt>
                  <c:pt idx="35">
                    <c:v>Civic Center Locker Room bathroom repairs</c:v>
                  </c:pt>
                  <c:pt idx="36">
                    <c:v>Civic Center Showers Female/Officals Locker room</c:v>
                  </c:pt>
                  <c:pt idx="37">
                    <c:v>Civic Center Heat Pump/Community room</c:v>
                  </c:pt>
                  <c:pt idx="38">
                    <c:v>Civic Center East side Windows</c:v>
                  </c:pt>
                  <c:pt idx="39">
                    <c:v>Civic Center Boiler Updates</c:v>
                  </c:pt>
                  <c:pt idx="41">
                    <c:v>  TOTAL ALL PROJECTS</c:v>
                  </c:pt>
                  <c:pt idx="42">
                    <c:v>TRANSFER TO TIF RESERVES</c:v>
                  </c:pt>
                  <c:pt idx="43">
                    <c:v>TIF BUDGET OFFSETS(70000)</c:v>
                  </c:pt>
                  <c:pt idx="44">
                    <c:v>TIF CEA PAYMENTS</c:v>
                  </c:pt>
                  <c:pt idx="45">
                    <c:v>  TOTAL TIF</c:v>
                  </c:pt>
                </c:lvl>
                <c:lvl>
                  <c:pt idx="0">
                    <c:v>98-8-47</c:v>
                  </c:pt>
                  <c:pt idx="1">
                    <c:v>95-9-69</c:v>
                  </c:pt>
                  <c:pt idx="3">
                    <c:v>98-8-67</c:v>
                  </c:pt>
                  <c:pt idx="42">
                    <c:v>95-8-13</c:v>
                  </c:pt>
                  <c:pt idx="44">
                    <c:v>95-8-06</c:v>
                  </c:pt>
                </c:lvl>
              </c:multiLvlStrCache>
            </c:multiLvlStrRef>
          </c:cat>
          <c:val>
            <c:numRef>
              <c:f>Sheet1!$AF$741:$AF$886</c:f>
              <c:numCache>
                <c:formatCode>#,##0</c:formatCode>
                <c:ptCount val="46"/>
                <c:pt idx="41">
                  <c:v>0</c:v>
                </c:pt>
                <c:pt idx="4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6C8B-44B3-83C4-2F95C06051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634130319"/>
        <c:axId val="635136319"/>
      </c:barChart>
      <c:catAx>
        <c:axId val="634130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5136319"/>
        <c:crosses val="autoZero"/>
        <c:auto val="1"/>
        <c:lblAlgn val="ctr"/>
        <c:lblOffset val="100"/>
        <c:noMultiLvlLbl val="0"/>
      </c:catAx>
      <c:valAx>
        <c:axId val="63513631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3413031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Sheet1!$C$363:$C$728</c:f>
            </c:numRef>
          </c:val>
          <c:extLst>
            <c:ext xmlns:c16="http://schemas.microsoft.com/office/drawing/2014/chart" uri="{C3380CC4-5D6E-409C-BE32-E72D297353CC}">
              <c16:uniqueId val="{00000000-30A9-423C-849B-04A25A375B62}"/>
            </c:ext>
          </c:extLst>
        </c:ser>
        <c:ser>
          <c:idx val="1"/>
          <c:order val="1"/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Sheet1!$D$363:$D$728</c:f>
            </c:numRef>
          </c:val>
          <c:extLst>
            <c:ext xmlns:c16="http://schemas.microsoft.com/office/drawing/2014/chart" uri="{C3380CC4-5D6E-409C-BE32-E72D297353CC}">
              <c16:uniqueId val="{00000001-30A9-423C-849B-04A25A375B62}"/>
            </c:ext>
          </c:extLst>
        </c:ser>
        <c:ser>
          <c:idx val="2"/>
          <c:order val="2"/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Sheet1!$E$363:$E$728</c:f>
            </c:numRef>
          </c:val>
          <c:extLst>
            <c:ext xmlns:c16="http://schemas.microsoft.com/office/drawing/2014/chart" uri="{C3380CC4-5D6E-409C-BE32-E72D297353CC}">
              <c16:uniqueId val="{00000002-30A9-423C-849B-04A25A375B62}"/>
            </c:ext>
          </c:extLst>
        </c:ser>
        <c:ser>
          <c:idx val="3"/>
          <c:order val="3"/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Sheet1!$F$363:$F$728</c:f>
            </c:numRef>
          </c:val>
          <c:extLst>
            <c:ext xmlns:c16="http://schemas.microsoft.com/office/drawing/2014/chart" uri="{C3380CC4-5D6E-409C-BE32-E72D297353CC}">
              <c16:uniqueId val="{00000003-30A9-423C-849B-04A25A375B62}"/>
            </c:ext>
          </c:extLst>
        </c:ser>
        <c:ser>
          <c:idx val="4"/>
          <c:order val="4"/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Sheet1!$G$363:$G$728</c:f>
            </c:numRef>
          </c:val>
          <c:extLst>
            <c:ext xmlns:c16="http://schemas.microsoft.com/office/drawing/2014/chart" uri="{C3380CC4-5D6E-409C-BE32-E72D297353CC}">
              <c16:uniqueId val="{00000004-30A9-423C-849B-04A25A375B62}"/>
            </c:ext>
          </c:extLst>
        </c:ser>
        <c:ser>
          <c:idx val="5"/>
          <c:order val="5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Sheet1!$H$363:$H$728</c:f>
            </c:numRef>
          </c:val>
          <c:extLst>
            <c:ext xmlns:c16="http://schemas.microsoft.com/office/drawing/2014/chart" uri="{C3380CC4-5D6E-409C-BE32-E72D297353CC}">
              <c16:uniqueId val="{00000005-30A9-423C-849B-04A25A375B62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Sheet1!$I$363:$I$728</c:f>
            </c:numRef>
          </c:val>
          <c:extLst>
            <c:ext xmlns:c16="http://schemas.microsoft.com/office/drawing/2014/chart" uri="{C3380CC4-5D6E-409C-BE32-E72D297353CC}">
              <c16:uniqueId val="{00000006-30A9-423C-849B-04A25A375B62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Sheet1!$J$363:$J$728</c:f>
            </c:numRef>
          </c:val>
          <c:extLst>
            <c:ext xmlns:c16="http://schemas.microsoft.com/office/drawing/2014/chart" uri="{C3380CC4-5D6E-409C-BE32-E72D297353CC}">
              <c16:uniqueId val="{00000007-30A9-423C-849B-04A25A375B62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Sheet1!$K$363:$K$728</c:f>
            </c:numRef>
          </c:val>
          <c:extLst>
            <c:ext xmlns:c16="http://schemas.microsoft.com/office/drawing/2014/chart" uri="{C3380CC4-5D6E-409C-BE32-E72D297353CC}">
              <c16:uniqueId val="{00000008-30A9-423C-849B-04A25A375B62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Sheet1!$L$363:$L$728</c:f>
            </c:numRef>
          </c:val>
          <c:extLst>
            <c:ext xmlns:c16="http://schemas.microsoft.com/office/drawing/2014/chart" uri="{C3380CC4-5D6E-409C-BE32-E72D297353CC}">
              <c16:uniqueId val="{00000009-30A9-423C-849B-04A25A375B62}"/>
            </c:ext>
          </c:extLst>
        </c:ser>
        <c:ser>
          <c:idx val="10"/>
          <c:order val="10"/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Sheet1!$M$363:$M$728</c:f>
            </c:numRef>
          </c:val>
          <c:extLst>
            <c:ext xmlns:c16="http://schemas.microsoft.com/office/drawing/2014/chart" uri="{C3380CC4-5D6E-409C-BE32-E72D297353CC}">
              <c16:uniqueId val="{0000000A-30A9-423C-849B-04A25A375B62}"/>
            </c:ext>
          </c:extLst>
        </c:ser>
        <c:ser>
          <c:idx val="11"/>
          <c:order val="11"/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Sheet1!$N$363:$N$728</c:f>
            </c:numRef>
          </c:val>
          <c:extLst>
            <c:ext xmlns:c16="http://schemas.microsoft.com/office/drawing/2014/chart" uri="{C3380CC4-5D6E-409C-BE32-E72D297353CC}">
              <c16:uniqueId val="{0000000B-30A9-423C-849B-04A25A375B62}"/>
            </c:ext>
          </c:extLst>
        </c:ser>
        <c:ser>
          <c:idx val="12"/>
          <c:order val="12"/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Sheet1!$O$363:$O$728</c:f>
            </c:numRef>
          </c:val>
          <c:extLst>
            <c:ext xmlns:c16="http://schemas.microsoft.com/office/drawing/2014/chart" uri="{C3380CC4-5D6E-409C-BE32-E72D297353CC}">
              <c16:uniqueId val="{0000000C-30A9-423C-849B-04A25A375B62}"/>
            </c:ext>
          </c:extLst>
        </c:ser>
        <c:ser>
          <c:idx val="13"/>
          <c:order val="13"/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Sheet1!$P$363:$P$728</c:f>
            </c:numRef>
          </c:val>
          <c:extLst>
            <c:ext xmlns:c16="http://schemas.microsoft.com/office/drawing/2014/chart" uri="{C3380CC4-5D6E-409C-BE32-E72D297353CC}">
              <c16:uniqueId val="{0000000D-30A9-423C-849B-04A25A375B62}"/>
            </c:ext>
          </c:extLst>
        </c:ser>
        <c:ser>
          <c:idx val="14"/>
          <c:order val="14"/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Sheet1!$Q$363:$Q$728</c:f>
            </c:numRef>
          </c:val>
          <c:extLst>
            <c:ext xmlns:c16="http://schemas.microsoft.com/office/drawing/2014/chart" uri="{C3380CC4-5D6E-409C-BE32-E72D297353CC}">
              <c16:uniqueId val="{0000000E-30A9-423C-849B-04A25A375B62}"/>
            </c:ext>
          </c:extLst>
        </c:ser>
        <c:ser>
          <c:idx val="15"/>
          <c:order val="15"/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Sheet1!$R$363:$R$728</c:f>
            </c:numRef>
          </c:val>
          <c:extLst>
            <c:ext xmlns:c16="http://schemas.microsoft.com/office/drawing/2014/chart" uri="{C3380CC4-5D6E-409C-BE32-E72D297353CC}">
              <c16:uniqueId val="{0000000F-30A9-423C-849B-04A25A375B62}"/>
            </c:ext>
          </c:extLst>
        </c:ser>
        <c:ser>
          <c:idx val="16"/>
          <c:order val="16"/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Sheet1!$S$363:$S$728</c:f>
            </c:numRef>
          </c:val>
          <c:extLst>
            <c:ext xmlns:c16="http://schemas.microsoft.com/office/drawing/2014/chart" uri="{C3380CC4-5D6E-409C-BE32-E72D297353CC}">
              <c16:uniqueId val="{00000010-30A9-423C-849B-04A25A375B62}"/>
            </c:ext>
          </c:extLst>
        </c:ser>
        <c:ser>
          <c:idx val="17"/>
          <c:order val="17"/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Sheet1!$T$363:$T$728</c:f>
            </c:numRef>
          </c:val>
          <c:extLst>
            <c:ext xmlns:c16="http://schemas.microsoft.com/office/drawing/2014/chart" uri="{C3380CC4-5D6E-409C-BE32-E72D297353CC}">
              <c16:uniqueId val="{00000011-30A9-423C-849B-04A25A375B62}"/>
            </c:ext>
          </c:extLst>
        </c:ser>
        <c:ser>
          <c:idx val="18"/>
          <c:order val="18"/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Sheet1!$U$363:$U$728</c:f>
            </c:numRef>
          </c:val>
          <c:extLst>
            <c:ext xmlns:c16="http://schemas.microsoft.com/office/drawing/2014/chart" uri="{C3380CC4-5D6E-409C-BE32-E72D297353CC}">
              <c16:uniqueId val="{00000012-30A9-423C-849B-04A25A375B62}"/>
            </c:ext>
          </c:extLst>
        </c:ser>
        <c:ser>
          <c:idx val="19"/>
          <c:order val="19"/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Sheet1!$V$363:$V$728</c:f>
            </c:numRef>
          </c:val>
          <c:extLst>
            <c:ext xmlns:c16="http://schemas.microsoft.com/office/drawing/2014/chart" uri="{C3380CC4-5D6E-409C-BE32-E72D297353CC}">
              <c16:uniqueId val="{00000013-30A9-423C-849B-04A25A375B62}"/>
            </c:ext>
          </c:extLst>
        </c:ser>
        <c:ser>
          <c:idx val="20"/>
          <c:order val="20"/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Sheet1!$W$363:$W$728</c:f>
            </c:numRef>
          </c:val>
          <c:extLst>
            <c:ext xmlns:c16="http://schemas.microsoft.com/office/drawing/2014/chart" uri="{C3380CC4-5D6E-409C-BE32-E72D297353CC}">
              <c16:uniqueId val="{00000014-30A9-423C-849B-04A25A375B62}"/>
            </c:ext>
          </c:extLst>
        </c:ser>
        <c:ser>
          <c:idx val="21"/>
          <c:order val="21"/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Sheet1!$X$363:$X$728</c:f>
            </c:numRef>
          </c:val>
          <c:extLst>
            <c:ext xmlns:c16="http://schemas.microsoft.com/office/drawing/2014/chart" uri="{C3380CC4-5D6E-409C-BE32-E72D297353CC}">
              <c16:uniqueId val="{00000015-30A9-423C-849B-04A25A375B62}"/>
            </c:ext>
          </c:extLst>
        </c:ser>
        <c:ser>
          <c:idx val="22"/>
          <c:order val="22"/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Sheet1!$Y$363:$Y$728</c:f>
              <c:numCache>
                <c:formatCode>#,##0</c:formatCode>
                <c:ptCount val="358"/>
                <c:pt idx="1">
                  <c:v>7500</c:v>
                </c:pt>
                <c:pt idx="2">
                  <c:v>7500</c:v>
                </c:pt>
                <c:pt idx="3">
                  <c:v>7500</c:v>
                </c:pt>
                <c:pt idx="6">
                  <c:v>132000</c:v>
                </c:pt>
                <c:pt idx="7">
                  <c:v>132000</c:v>
                </c:pt>
                <c:pt idx="9">
                  <c:v>1200</c:v>
                </c:pt>
                <c:pt idx="10">
                  <c:v>1200</c:v>
                </c:pt>
                <c:pt idx="12">
                  <c:v>1400</c:v>
                </c:pt>
                <c:pt idx="13">
                  <c:v>14800</c:v>
                </c:pt>
                <c:pt idx="14">
                  <c:v>16200</c:v>
                </c:pt>
                <c:pt idx="16">
                  <c:v>300</c:v>
                </c:pt>
                <c:pt idx="17">
                  <c:v>10</c:v>
                </c:pt>
                <c:pt idx="18">
                  <c:v>500</c:v>
                </c:pt>
                <c:pt idx="19">
                  <c:v>1200</c:v>
                </c:pt>
                <c:pt idx="20">
                  <c:v>50</c:v>
                </c:pt>
                <c:pt idx="21">
                  <c:v>2060</c:v>
                </c:pt>
                <c:pt idx="23">
                  <c:v>2300</c:v>
                </c:pt>
                <c:pt idx="24">
                  <c:v>2300</c:v>
                </c:pt>
                <c:pt idx="25">
                  <c:v>153760</c:v>
                </c:pt>
                <c:pt idx="28">
                  <c:v>195267</c:v>
                </c:pt>
                <c:pt idx="29">
                  <c:v>3500</c:v>
                </c:pt>
                <c:pt idx="30">
                  <c:v>198767</c:v>
                </c:pt>
                <c:pt idx="32">
                  <c:v>1700</c:v>
                </c:pt>
                <c:pt idx="33">
                  <c:v>1800</c:v>
                </c:pt>
                <c:pt idx="34">
                  <c:v>38000</c:v>
                </c:pt>
                <c:pt idx="35">
                  <c:v>30000</c:v>
                </c:pt>
                <c:pt idx="36">
                  <c:v>71500</c:v>
                </c:pt>
                <c:pt idx="37">
                  <c:v>270267</c:v>
                </c:pt>
                <c:pt idx="40">
                  <c:v>750</c:v>
                </c:pt>
                <c:pt idx="41">
                  <c:v>750</c:v>
                </c:pt>
                <c:pt idx="43">
                  <c:v>400</c:v>
                </c:pt>
                <c:pt idx="44">
                  <c:v>4000</c:v>
                </c:pt>
                <c:pt idx="45">
                  <c:v>2000</c:v>
                </c:pt>
                <c:pt idx="47">
                  <c:v>6400</c:v>
                </c:pt>
                <c:pt idx="48">
                  <c:v>7150</c:v>
                </c:pt>
                <c:pt idx="51">
                  <c:v>164696</c:v>
                </c:pt>
                <c:pt idx="52">
                  <c:v>83591</c:v>
                </c:pt>
                <c:pt idx="53">
                  <c:v>14000</c:v>
                </c:pt>
                <c:pt idx="54">
                  <c:v>262287</c:v>
                </c:pt>
                <c:pt idx="56">
                  <c:v>115000</c:v>
                </c:pt>
                <c:pt idx="57">
                  <c:v>25000</c:v>
                </c:pt>
                <c:pt idx="58">
                  <c:v>140000</c:v>
                </c:pt>
                <c:pt idx="60">
                  <c:v>2600</c:v>
                </c:pt>
                <c:pt idx="61">
                  <c:v>2600</c:v>
                </c:pt>
                <c:pt idx="62">
                  <c:v>404887</c:v>
                </c:pt>
                <c:pt idx="65">
                  <c:v>25</c:v>
                </c:pt>
                <c:pt idx="66">
                  <c:v>1500</c:v>
                </c:pt>
                <c:pt idx="67">
                  <c:v>1525</c:v>
                </c:pt>
                <c:pt idx="69">
                  <c:v>1300</c:v>
                </c:pt>
                <c:pt idx="70">
                  <c:v>1300</c:v>
                </c:pt>
                <c:pt idx="71">
                  <c:v>2825</c:v>
                </c:pt>
                <c:pt idx="74">
                  <c:v>11200</c:v>
                </c:pt>
                <c:pt idx="75">
                  <c:v>11200</c:v>
                </c:pt>
                <c:pt idx="76">
                  <c:v>11200</c:v>
                </c:pt>
                <c:pt idx="79">
                  <c:v>32000</c:v>
                </c:pt>
                <c:pt idx="80">
                  <c:v>32000</c:v>
                </c:pt>
                <c:pt idx="82">
                  <c:v>400</c:v>
                </c:pt>
                <c:pt idx="83">
                  <c:v>2500</c:v>
                </c:pt>
                <c:pt idx="84">
                  <c:v>2900</c:v>
                </c:pt>
                <c:pt idx="85">
                  <c:v>34900</c:v>
                </c:pt>
                <c:pt idx="88">
                  <c:v>103975</c:v>
                </c:pt>
                <c:pt idx="89">
                  <c:v>103975</c:v>
                </c:pt>
                <c:pt idx="91">
                  <c:v>1200</c:v>
                </c:pt>
                <c:pt idx="92">
                  <c:v>0</c:v>
                </c:pt>
                <c:pt idx="93">
                  <c:v>1200</c:v>
                </c:pt>
                <c:pt idx="95">
                  <c:v>100</c:v>
                </c:pt>
                <c:pt idx="96">
                  <c:v>2500</c:v>
                </c:pt>
                <c:pt idx="97">
                  <c:v>2100</c:v>
                </c:pt>
                <c:pt idx="98">
                  <c:v>13000</c:v>
                </c:pt>
                <c:pt idx="99">
                  <c:v>600</c:v>
                </c:pt>
                <c:pt idx="100">
                  <c:v>2000</c:v>
                </c:pt>
                <c:pt idx="101">
                  <c:v>6500</c:v>
                </c:pt>
                <c:pt idx="102">
                  <c:v>500</c:v>
                </c:pt>
                <c:pt idx="103">
                  <c:v>300</c:v>
                </c:pt>
                <c:pt idx="104">
                  <c:v>27600</c:v>
                </c:pt>
                <c:pt idx="106">
                  <c:v>200</c:v>
                </c:pt>
                <c:pt idx="107">
                  <c:v>0</c:v>
                </c:pt>
                <c:pt idx="108">
                  <c:v>200</c:v>
                </c:pt>
                <c:pt idx="110">
                  <c:v>30000</c:v>
                </c:pt>
                <c:pt idx="111">
                  <c:v>5500</c:v>
                </c:pt>
                <c:pt idx="112">
                  <c:v>2800</c:v>
                </c:pt>
                <c:pt idx="113">
                  <c:v>2400</c:v>
                </c:pt>
                <c:pt idx="114">
                  <c:v>40700</c:v>
                </c:pt>
                <c:pt idx="116">
                  <c:v>80000</c:v>
                </c:pt>
                <c:pt idx="117">
                  <c:v>7300</c:v>
                </c:pt>
                <c:pt idx="118">
                  <c:v>7500</c:v>
                </c:pt>
                <c:pt idx="119">
                  <c:v>1500</c:v>
                </c:pt>
                <c:pt idx="120">
                  <c:v>79000</c:v>
                </c:pt>
                <c:pt idx="121">
                  <c:v>13000</c:v>
                </c:pt>
                <c:pt idx="122">
                  <c:v>1500</c:v>
                </c:pt>
                <c:pt idx="123">
                  <c:v>4300</c:v>
                </c:pt>
                <c:pt idx="124">
                  <c:v>194100</c:v>
                </c:pt>
                <c:pt idx="125">
                  <c:v>367775</c:v>
                </c:pt>
                <c:pt idx="126">
                  <c:v>1260264</c:v>
                </c:pt>
                <c:pt idx="129">
                  <c:v>59272</c:v>
                </c:pt>
                <c:pt idx="130">
                  <c:v>17160</c:v>
                </c:pt>
                <c:pt idx="131">
                  <c:v>42000</c:v>
                </c:pt>
                <c:pt idx="132">
                  <c:v>118432</c:v>
                </c:pt>
                <c:pt idx="134">
                  <c:v>300</c:v>
                </c:pt>
                <c:pt idx="135">
                  <c:v>3000</c:v>
                </c:pt>
                <c:pt idx="136">
                  <c:v>7000</c:v>
                </c:pt>
                <c:pt idx="137">
                  <c:v>10300</c:v>
                </c:pt>
                <c:pt idx="139">
                  <c:v>2000</c:v>
                </c:pt>
                <c:pt idx="140">
                  <c:v>150</c:v>
                </c:pt>
                <c:pt idx="141">
                  <c:v>1700</c:v>
                </c:pt>
                <c:pt idx="142">
                  <c:v>1750</c:v>
                </c:pt>
                <c:pt idx="143">
                  <c:v>0</c:v>
                </c:pt>
                <c:pt idx="144">
                  <c:v>5600</c:v>
                </c:pt>
                <c:pt idx="146">
                  <c:v>250</c:v>
                </c:pt>
                <c:pt idx="147">
                  <c:v>200</c:v>
                </c:pt>
                <c:pt idx="148">
                  <c:v>1500</c:v>
                </c:pt>
                <c:pt idx="149">
                  <c:v>500</c:v>
                </c:pt>
                <c:pt idx="150">
                  <c:v>300</c:v>
                </c:pt>
                <c:pt idx="151">
                  <c:v>2750</c:v>
                </c:pt>
                <c:pt idx="153">
                  <c:v>3500</c:v>
                </c:pt>
                <c:pt idx="154">
                  <c:v>3500</c:v>
                </c:pt>
                <c:pt idx="155">
                  <c:v>140582</c:v>
                </c:pt>
                <c:pt idx="158">
                  <c:v>75500</c:v>
                </c:pt>
                <c:pt idx="159">
                  <c:v>75500</c:v>
                </c:pt>
                <c:pt idx="161">
                  <c:v>13000</c:v>
                </c:pt>
                <c:pt idx="162">
                  <c:v>5500</c:v>
                </c:pt>
                <c:pt idx="163">
                  <c:v>0</c:v>
                </c:pt>
                <c:pt idx="164">
                  <c:v>18500</c:v>
                </c:pt>
                <c:pt idx="165">
                  <c:v>94000</c:v>
                </c:pt>
                <c:pt idx="168">
                  <c:v>8000</c:v>
                </c:pt>
                <c:pt idx="169">
                  <c:v>8000</c:v>
                </c:pt>
                <c:pt idx="171">
                  <c:v>7150</c:v>
                </c:pt>
                <c:pt idx="172">
                  <c:v>750</c:v>
                </c:pt>
                <c:pt idx="175">
                  <c:v>7900</c:v>
                </c:pt>
                <c:pt idx="176">
                  <c:v>15900</c:v>
                </c:pt>
                <c:pt idx="179">
                  <c:v>48641</c:v>
                </c:pt>
                <c:pt idx="180">
                  <c:v>27000</c:v>
                </c:pt>
                <c:pt idx="181">
                  <c:v>75641</c:v>
                </c:pt>
                <c:pt idx="183">
                  <c:v>117</c:v>
                </c:pt>
                <c:pt idx="184">
                  <c:v>900</c:v>
                </c:pt>
                <c:pt idx="186">
                  <c:v>11500</c:v>
                </c:pt>
                <c:pt idx="187">
                  <c:v>36000</c:v>
                </c:pt>
                <c:pt idx="188">
                  <c:v>48517</c:v>
                </c:pt>
                <c:pt idx="190">
                  <c:v>1000</c:v>
                </c:pt>
                <c:pt idx="191">
                  <c:v>11000</c:v>
                </c:pt>
                <c:pt idx="192">
                  <c:v>6500</c:v>
                </c:pt>
                <c:pt idx="193">
                  <c:v>1900</c:v>
                </c:pt>
                <c:pt idx="194">
                  <c:v>20400</c:v>
                </c:pt>
                <c:pt idx="196">
                  <c:v>1000</c:v>
                </c:pt>
                <c:pt idx="197">
                  <c:v>0</c:v>
                </c:pt>
                <c:pt idx="198">
                  <c:v>3000</c:v>
                </c:pt>
                <c:pt idx="200">
                  <c:v>4000</c:v>
                </c:pt>
                <c:pt idx="202">
                  <c:v>2600</c:v>
                </c:pt>
                <c:pt idx="203">
                  <c:v>2600</c:v>
                </c:pt>
                <c:pt idx="205">
                  <c:v>35000</c:v>
                </c:pt>
                <c:pt idx="206">
                  <c:v>28000</c:v>
                </c:pt>
                <c:pt idx="207">
                  <c:v>1800</c:v>
                </c:pt>
                <c:pt idx="208">
                  <c:v>2400</c:v>
                </c:pt>
                <c:pt idx="209">
                  <c:v>67200</c:v>
                </c:pt>
                <c:pt idx="211">
                  <c:v>500</c:v>
                </c:pt>
                <c:pt idx="212">
                  <c:v>1500</c:v>
                </c:pt>
                <c:pt idx="213">
                  <c:v>2000</c:v>
                </c:pt>
                <c:pt idx="214">
                  <c:v>220358</c:v>
                </c:pt>
                <c:pt idx="217">
                  <c:v>104461</c:v>
                </c:pt>
                <c:pt idx="218">
                  <c:v>25990</c:v>
                </c:pt>
                <c:pt idx="219">
                  <c:v>1200</c:v>
                </c:pt>
                <c:pt idx="220">
                  <c:v>131651</c:v>
                </c:pt>
                <c:pt idx="222">
                  <c:v>7500</c:v>
                </c:pt>
                <c:pt idx="223">
                  <c:v>6400</c:v>
                </c:pt>
                <c:pt idx="224">
                  <c:v>900</c:v>
                </c:pt>
                <c:pt idx="225">
                  <c:v>9500</c:v>
                </c:pt>
                <c:pt idx="226">
                  <c:v>24300</c:v>
                </c:pt>
                <c:pt idx="228">
                  <c:v>2700</c:v>
                </c:pt>
                <c:pt idx="229">
                  <c:v>4500</c:v>
                </c:pt>
                <c:pt idx="230">
                  <c:v>1500</c:v>
                </c:pt>
                <c:pt idx="231">
                  <c:v>1600</c:v>
                </c:pt>
                <c:pt idx="232">
                  <c:v>4500</c:v>
                </c:pt>
                <c:pt idx="233">
                  <c:v>14800</c:v>
                </c:pt>
                <c:pt idx="235">
                  <c:v>3700</c:v>
                </c:pt>
                <c:pt idx="236">
                  <c:v>4000</c:v>
                </c:pt>
                <c:pt idx="237">
                  <c:v>2000</c:v>
                </c:pt>
                <c:pt idx="238">
                  <c:v>9700</c:v>
                </c:pt>
                <c:pt idx="239">
                  <c:v>180451</c:v>
                </c:pt>
                <c:pt idx="242">
                  <c:v>9000</c:v>
                </c:pt>
                <c:pt idx="243">
                  <c:v>9000</c:v>
                </c:pt>
                <c:pt idx="245">
                  <c:v>23000</c:v>
                </c:pt>
                <c:pt idx="246">
                  <c:v>3500</c:v>
                </c:pt>
                <c:pt idx="247">
                  <c:v>1300</c:v>
                </c:pt>
                <c:pt idx="248">
                  <c:v>750</c:v>
                </c:pt>
                <c:pt idx="249">
                  <c:v>28550</c:v>
                </c:pt>
                <c:pt idx="250">
                  <c:v>37550</c:v>
                </c:pt>
                <c:pt idx="251">
                  <c:v>688841</c:v>
                </c:pt>
                <c:pt idx="254">
                  <c:v>37803</c:v>
                </c:pt>
                <c:pt idx="255">
                  <c:v>0</c:v>
                </c:pt>
                <c:pt idx="256">
                  <c:v>7000</c:v>
                </c:pt>
                <c:pt idx="257">
                  <c:v>44803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3000</c:v>
                </c:pt>
                <c:pt idx="263">
                  <c:v>3500</c:v>
                </c:pt>
                <c:pt idx="264">
                  <c:v>4800</c:v>
                </c:pt>
                <c:pt idx="265">
                  <c:v>11300</c:v>
                </c:pt>
                <c:pt idx="267">
                  <c:v>800</c:v>
                </c:pt>
                <c:pt idx="268">
                  <c:v>5500</c:v>
                </c:pt>
                <c:pt idx="269">
                  <c:v>70000</c:v>
                </c:pt>
                <c:pt idx="270">
                  <c:v>50000</c:v>
                </c:pt>
                <c:pt idx="271">
                  <c:v>250</c:v>
                </c:pt>
                <c:pt idx="272">
                  <c:v>126550</c:v>
                </c:pt>
                <c:pt idx="274">
                  <c:v>1500</c:v>
                </c:pt>
                <c:pt idx="275">
                  <c:v>0</c:v>
                </c:pt>
                <c:pt idx="276">
                  <c:v>500</c:v>
                </c:pt>
                <c:pt idx="277">
                  <c:v>0</c:v>
                </c:pt>
                <c:pt idx="278">
                  <c:v>2000</c:v>
                </c:pt>
                <c:pt idx="279">
                  <c:v>4000</c:v>
                </c:pt>
                <c:pt idx="281">
                  <c:v>800</c:v>
                </c:pt>
                <c:pt idx="282">
                  <c:v>900</c:v>
                </c:pt>
                <c:pt idx="283">
                  <c:v>1700</c:v>
                </c:pt>
                <c:pt idx="285">
                  <c:v>11000</c:v>
                </c:pt>
                <c:pt idx="286">
                  <c:v>4500</c:v>
                </c:pt>
                <c:pt idx="287">
                  <c:v>1200</c:v>
                </c:pt>
                <c:pt idx="288">
                  <c:v>1200</c:v>
                </c:pt>
                <c:pt idx="289">
                  <c:v>17900</c:v>
                </c:pt>
                <c:pt idx="291">
                  <c:v>2500</c:v>
                </c:pt>
                <c:pt idx="292">
                  <c:v>2500</c:v>
                </c:pt>
                <c:pt idx="293">
                  <c:v>208753</c:v>
                </c:pt>
                <c:pt idx="294">
                  <c:v>208753</c:v>
                </c:pt>
                <c:pt idx="297">
                  <c:v>2000</c:v>
                </c:pt>
                <c:pt idx="298">
                  <c:v>2000</c:v>
                </c:pt>
                <c:pt idx="300">
                  <c:v>100</c:v>
                </c:pt>
                <c:pt idx="301">
                  <c:v>100</c:v>
                </c:pt>
                <c:pt idx="303">
                  <c:v>200</c:v>
                </c:pt>
                <c:pt idx="304">
                  <c:v>475</c:v>
                </c:pt>
                <c:pt idx="305">
                  <c:v>75</c:v>
                </c:pt>
                <c:pt idx="306">
                  <c:v>750</c:v>
                </c:pt>
                <c:pt idx="307">
                  <c:v>2850</c:v>
                </c:pt>
                <c:pt idx="309">
                  <c:v>324382</c:v>
                </c:pt>
                <c:pt idx="310">
                  <c:v>455849</c:v>
                </c:pt>
                <c:pt idx="311">
                  <c:v>16000</c:v>
                </c:pt>
                <c:pt idx="312">
                  <c:v>19282</c:v>
                </c:pt>
                <c:pt idx="313">
                  <c:v>829200</c:v>
                </c:pt>
                <c:pt idx="314">
                  <c:v>1866</c:v>
                </c:pt>
                <c:pt idx="315">
                  <c:v>129000</c:v>
                </c:pt>
                <c:pt idx="317">
                  <c:v>1775579</c:v>
                </c:pt>
                <c:pt idx="318">
                  <c:v>1775579</c:v>
                </c:pt>
                <c:pt idx="320">
                  <c:v>55325</c:v>
                </c:pt>
                <c:pt idx="321">
                  <c:v>5000</c:v>
                </c:pt>
                <c:pt idx="322">
                  <c:v>0</c:v>
                </c:pt>
                <c:pt idx="323">
                  <c:v>0</c:v>
                </c:pt>
                <c:pt idx="324">
                  <c:v>59825</c:v>
                </c:pt>
                <c:pt idx="325">
                  <c:v>47529</c:v>
                </c:pt>
                <c:pt idx="326">
                  <c:v>220908</c:v>
                </c:pt>
                <c:pt idx="327">
                  <c:v>61676</c:v>
                </c:pt>
                <c:pt idx="328">
                  <c:v>11241</c:v>
                </c:pt>
                <c:pt idx="329">
                  <c:v>71178.91</c:v>
                </c:pt>
                <c:pt idx="334">
                  <c:v>532682.91</c:v>
                </c:pt>
                <c:pt idx="335">
                  <c:v>532682.91</c:v>
                </c:pt>
                <c:pt idx="337">
                  <c:v>28000</c:v>
                </c:pt>
                <c:pt idx="338">
                  <c:v>173212</c:v>
                </c:pt>
                <c:pt idx="339">
                  <c:v>1514</c:v>
                </c:pt>
                <c:pt idx="340">
                  <c:v>10543</c:v>
                </c:pt>
                <c:pt idx="342">
                  <c:v>1800</c:v>
                </c:pt>
                <c:pt idx="343">
                  <c:v>28000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52">
                  <c:v>243069</c:v>
                </c:pt>
                <c:pt idx="353">
                  <c:v>243069</c:v>
                </c:pt>
                <c:pt idx="355">
                  <c:v>20000</c:v>
                </c:pt>
                <c:pt idx="356">
                  <c:v>20000</c:v>
                </c:pt>
                <c:pt idx="357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30A9-423C-849B-04A25A375B62}"/>
            </c:ext>
          </c:extLst>
        </c:ser>
        <c:ser>
          <c:idx val="23"/>
          <c:order val="23"/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Sheet1!$Z$363:$Z$728</c:f>
              <c:numCache>
                <c:formatCode>#,##0</c:formatCode>
                <c:ptCount val="358"/>
                <c:pt idx="1">
                  <c:v>7700</c:v>
                </c:pt>
                <c:pt idx="2">
                  <c:v>7700</c:v>
                </c:pt>
                <c:pt idx="3">
                  <c:v>7700</c:v>
                </c:pt>
                <c:pt idx="6">
                  <c:v>122607.48</c:v>
                </c:pt>
                <c:pt idx="7">
                  <c:v>122607.48</c:v>
                </c:pt>
                <c:pt idx="9">
                  <c:v>25</c:v>
                </c:pt>
                <c:pt idx="10">
                  <c:v>25</c:v>
                </c:pt>
                <c:pt idx="12">
                  <c:v>1044.81</c:v>
                </c:pt>
                <c:pt idx="13">
                  <c:v>13101.25</c:v>
                </c:pt>
                <c:pt idx="14">
                  <c:v>14146.06</c:v>
                </c:pt>
                <c:pt idx="16">
                  <c:v>90.7</c:v>
                </c:pt>
                <c:pt idx="17">
                  <c:v>10</c:v>
                </c:pt>
                <c:pt idx="18">
                  <c:v>0</c:v>
                </c:pt>
                <c:pt idx="19">
                  <c:v>376.8</c:v>
                </c:pt>
                <c:pt idx="20">
                  <c:v>170.16</c:v>
                </c:pt>
                <c:pt idx="21">
                  <c:v>647.66</c:v>
                </c:pt>
                <c:pt idx="23">
                  <c:v>3486.3</c:v>
                </c:pt>
                <c:pt idx="24">
                  <c:v>3486.3</c:v>
                </c:pt>
                <c:pt idx="25">
                  <c:v>140912.5</c:v>
                </c:pt>
                <c:pt idx="28">
                  <c:v>189012.19</c:v>
                </c:pt>
                <c:pt idx="29">
                  <c:v>2980.59</c:v>
                </c:pt>
                <c:pt idx="30">
                  <c:v>191992.78</c:v>
                </c:pt>
                <c:pt idx="32">
                  <c:v>472.97</c:v>
                </c:pt>
                <c:pt idx="33">
                  <c:v>1512.76</c:v>
                </c:pt>
                <c:pt idx="34">
                  <c:v>22199.4</c:v>
                </c:pt>
                <c:pt idx="35">
                  <c:v>11956</c:v>
                </c:pt>
                <c:pt idx="36">
                  <c:v>36141.130000000005</c:v>
                </c:pt>
                <c:pt idx="37">
                  <c:v>228133.91</c:v>
                </c:pt>
                <c:pt idx="40">
                  <c:v>150</c:v>
                </c:pt>
                <c:pt idx="41">
                  <c:v>150</c:v>
                </c:pt>
                <c:pt idx="43">
                  <c:v>215.32</c:v>
                </c:pt>
                <c:pt idx="44">
                  <c:v>0</c:v>
                </c:pt>
                <c:pt idx="45">
                  <c:v>0</c:v>
                </c:pt>
                <c:pt idx="46">
                  <c:v>30.76</c:v>
                </c:pt>
                <c:pt idx="47">
                  <c:v>246.07999999999998</c:v>
                </c:pt>
                <c:pt idx="48">
                  <c:v>396.08</c:v>
                </c:pt>
                <c:pt idx="51">
                  <c:v>141983.04999999999</c:v>
                </c:pt>
                <c:pt idx="52">
                  <c:v>39146.519999999997</c:v>
                </c:pt>
                <c:pt idx="53">
                  <c:v>8765.75</c:v>
                </c:pt>
                <c:pt idx="54">
                  <c:v>189895.31999999998</c:v>
                </c:pt>
                <c:pt idx="56">
                  <c:v>90769.41</c:v>
                </c:pt>
                <c:pt idx="57">
                  <c:v>0</c:v>
                </c:pt>
                <c:pt idx="58">
                  <c:v>90769.41</c:v>
                </c:pt>
                <c:pt idx="60">
                  <c:v>0</c:v>
                </c:pt>
                <c:pt idx="61">
                  <c:v>0</c:v>
                </c:pt>
                <c:pt idx="62">
                  <c:v>280664.73</c:v>
                </c:pt>
                <c:pt idx="65">
                  <c:v>25</c:v>
                </c:pt>
                <c:pt idx="66">
                  <c:v>1650</c:v>
                </c:pt>
                <c:pt idx="67">
                  <c:v>1675</c:v>
                </c:pt>
                <c:pt idx="69">
                  <c:v>0</c:v>
                </c:pt>
                <c:pt idx="70">
                  <c:v>0</c:v>
                </c:pt>
                <c:pt idx="71">
                  <c:v>1675</c:v>
                </c:pt>
                <c:pt idx="74">
                  <c:v>9600</c:v>
                </c:pt>
                <c:pt idx="75">
                  <c:v>9600</c:v>
                </c:pt>
                <c:pt idx="76">
                  <c:v>9600</c:v>
                </c:pt>
                <c:pt idx="79">
                  <c:v>26576.45</c:v>
                </c:pt>
                <c:pt idx="80">
                  <c:v>26576.45</c:v>
                </c:pt>
                <c:pt idx="82">
                  <c:v>0</c:v>
                </c:pt>
                <c:pt idx="83">
                  <c:v>2645</c:v>
                </c:pt>
                <c:pt idx="84">
                  <c:v>2645</c:v>
                </c:pt>
                <c:pt idx="85">
                  <c:v>29221.45</c:v>
                </c:pt>
                <c:pt idx="88">
                  <c:v>92895.22</c:v>
                </c:pt>
                <c:pt idx="89">
                  <c:v>92895.22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5">
                  <c:v>0</c:v>
                </c:pt>
                <c:pt idx="96">
                  <c:v>365</c:v>
                </c:pt>
                <c:pt idx="97">
                  <c:v>1957.8</c:v>
                </c:pt>
                <c:pt idx="98">
                  <c:v>8518.8799999999992</c:v>
                </c:pt>
                <c:pt idx="99">
                  <c:v>0</c:v>
                </c:pt>
                <c:pt idx="100">
                  <c:v>1615</c:v>
                </c:pt>
                <c:pt idx="101">
                  <c:v>6393.67</c:v>
                </c:pt>
                <c:pt idx="102">
                  <c:v>458.02</c:v>
                </c:pt>
                <c:pt idx="103">
                  <c:v>0</c:v>
                </c:pt>
                <c:pt idx="104">
                  <c:v>19308.37</c:v>
                </c:pt>
                <c:pt idx="106">
                  <c:v>175</c:v>
                </c:pt>
                <c:pt idx="107">
                  <c:v>0</c:v>
                </c:pt>
                <c:pt idx="108">
                  <c:v>175</c:v>
                </c:pt>
                <c:pt idx="110">
                  <c:v>21688.080000000002</c:v>
                </c:pt>
                <c:pt idx="111">
                  <c:v>3913.18</c:v>
                </c:pt>
                <c:pt idx="112">
                  <c:v>2298.0100000000002</c:v>
                </c:pt>
                <c:pt idx="113">
                  <c:v>1770.66</c:v>
                </c:pt>
                <c:pt idx="114">
                  <c:v>29669.930000000004</c:v>
                </c:pt>
                <c:pt idx="116">
                  <c:v>67635.75</c:v>
                </c:pt>
                <c:pt idx="117">
                  <c:v>4868.25</c:v>
                </c:pt>
                <c:pt idx="118">
                  <c:v>5199.26</c:v>
                </c:pt>
                <c:pt idx="119">
                  <c:v>3137.08</c:v>
                </c:pt>
                <c:pt idx="120">
                  <c:v>56551.839999999997</c:v>
                </c:pt>
                <c:pt idx="121">
                  <c:v>4272.1400000000003</c:v>
                </c:pt>
                <c:pt idx="122">
                  <c:v>0</c:v>
                </c:pt>
                <c:pt idx="123">
                  <c:v>2851.4</c:v>
                </c:pt>
                <c:pt idx="124">
                  <c:v>144515.72</c:v>
                </c:pt>
                <c:pt idx="125">
                  <c:v>286564.24</c:v>
                </c:pt>
                <c:pt idx="126">
                  <c:v>984867.90999999992</c:v>
                </c:pt>
                <c:pt idx="129">
                  <c:v>54712.800000000003</c:v>
                </c:pt>
                <c:pt idx="130">
                  <c:v>11429.83</c:v>
                </c:pt>
                <c:pt idx="131">
                  <c:v>28042</c:v>
                </c:pt>
                <c:pt idx="132">
                  <c:v>94184.63</c:v>
                </c:pt>
                <c:pt idx="134">
                  <c:v>150</c:v>
                </c:pt>
                <c:pt idx="135">
                  <c:v>1114.2</c:v>
                </c:pt>
                <c:pt idx="136">
                  <c:v>5044.12</c:v>
                </c:pt>
                <c:pt idx="137">
                  <c:v>6308.32</c:v>
                </c:pt>
                <c:pt idx="139">
                  <c:v>1314</c:v>
                </c:pt>
                <c:pt idx="140">
                  <c:v>0</c:v>
                </c:pt>
                <c:pt idx="141">
                  <c:v>1844</c:v>
                </c:pt>
                <c:pt idx="142">
                  <c:v>896.39</c:v>
                </c:pt>
                <c:pt idx="143">
                  <c:v>0</c:v>
                </c:pt>
                <c:pt idx="144">
                  <c:v>4054.39</c:v>
                </c:pt>
                <c:pt idx="146">
                  <c:v>0</c:v>
                </c:pt>
                <c:pt idx="147">
                  <c:v>161</c:v>
                </c:pt>
                <c:pt idx="148">
                  <c:v>1475.78</c:v>
                </c:pt>
                <c:pt idx="149">
                  <c:v>331.2</c:v>
                </c:pt>
                <c:pt idx="150">
                  <c:v>18.559999999999999</c:v>
                </c:pt>
                <c:pt idx="151">
                  <c:v>1986.54</c:v>
                </c:pt>
                <c:pt idx="153">
                  <c:v>3523.77</c:v>
                </c:pt>
                <c:pt idx="154">
                  <c:v>3523.77</c:v>
                </c:pt>
                <c:pt idx="155">
                  <c:v>110057.65000000001</c:v>
                </c:pt>
                <c:pt idx="158">
                  <c:v>86697.52</c:v>
                </c:pt>
                <c:pt idx="159">
                  <c:v>86697.52</c:v>
                </c:pt>
                <c:pt idx="161">
                  <c:v>8547.89</c:v>
                </c:pt>
                <c:pt idx="162">
                  <c:v>3972.16</c:v>
                </c:pt>
                <c:pt idx="163">
                  <c:v>0</c:v>
                </c:pt>
                <c:pt idx="164">
                  <c:v>12520.05</c:v>
                </c:pt>
                <c:pt idx="165">
                  <c:v>99217.57</c:v>
                </c:pt>
                <c:pt idx="168">
                  <c:v>3090.38</c:v>
                </c:pt>
                <c:pt idx="169">
                  <c:v>3090.38</c:v>
                </c:pt>
                <c:pt idx="171">
                  <c:v>2413.66</c:v>
                </c:pt>
                <c:pt idx="172">
                  <c:v>234</c:v>
                </c:pt>
                <c:pt idx="175">
                  <c:v>2647.66</c:v>
                </c:pt>
                <c:pt idx="176">
                  <c:v>5738.04</c:v>
                </c:pt>
                <c:pt idx="179">
                  <c:v>29407.5</c:v>
                </c:pt>
                <c:pt idx="180">
                  <c:v>23908.76</c:v>
                </c:pt>
                <c:pt idx="181">
                  <c:v>53316.259999999995</c:v>
                </c:pt>
                <c:pt idx="183">
                  <c:v>0</c:v>
                </c:pt>
                <c:pt idx="184">
                  <c:v>0</c:v>
                </c:pt>
                <c:pt idx="185">
                  <c:v>299.25</c:v>
                </c:pt>
                <c:pt idx="186">
                  <c:v>10807.06</c:v>
                </c:pt>
                <c:pt idx="187">
                  <c:v>34195.19</c:v>
                </c:pt>
                <c:pt idx="188">
                  <c:v>45301.5</c:v>
                </c:pt>
                <c:pt idx="190">
                  <c:v>315</c:v>
                </c:pt>
                <c:pt idx="191">
                  <c:v>9316.9699999999993</c:v>
                </c:pt>
                <c:pt idx="192">
                  <c:v>8338.4</c:v>
                </c:pt>
                <c:pt idx="193">
                  <c:v>0</c:v>
                </c:pt>
                <c:pt idx="194">
                  <c:v>17970.37</c:v>
                </c:pt>
                <c:pt idx="196">
                  <c:v>422.95</c:v>
                </c:pt>
                <c:pt idx="197">
                  <c:v>0</c:v>
                </c:pt>
                <c:pt idx="198">
                  <c:v>249.98</c:v>
                </c:pt>
                <c:pt idx="200">
                  <c:v>672.93</c:v>
                </c:pt>
                <c:pt idx="202">
                  <c:v>3227.3</c:v>
                </c:pt>
                <c:pt idx="203">
                  <c:v>3227.3</c:v>
                </c:pt>
                <c:pt idx="205">
                  <c:v>32081.89</c:v>
                </c:pt>
                <c:pt idx="206">
                  <c:v>22844.25</c:v>
                </c:pt>
                <c:pt idx="207">
                  <c:v>1272.17</c:v>
                </c:pt>
                <c:pt idx="208">
                  <c:v>2036</c:v>
                </c:pt>
                <c:pt idx="209">
                  <c:v>58234.31</c:v>
                </c:pt>
                <c:pt idx="211">
                  <c:v>0</c:v>
                </c:pt>
                <c:pt idx="212">
                  <c:v>326.47000000000003</c:v>
                </c:pt>
                <c:pt idx="213">
                  <c:v>326.47000000000003</c:v>
                </c:pt>
                <c:pt idx="214">
                  <c:v>179049.13999999998</c:v>
                </c:pt>
                <c:pt idx="217">
                  <c:v>93282.77</c:v>
                </c:pt>
                <c:pt idx="218">
                  <c:v>23832.639999999999</c:v>
                </c:pt>
                <c:pt idx="219">
                  <c:v>757.97</c:v>
                </c:pt>
                <c:pt idx="220">
                  <c:v>117873.38</c:v>
                </c:pt>
                <c:pt idx="222">
                  <c:v>2318.5</c:v>
                </c:pt>
                <c:pt idx="223">
                  <c:v>4163.16</c:v>
                </c:pt>
                <c:pt idx="224">
                  <c:v>300</c:v>
                </c:pt>
                <c:pt idx="225">
                  <c:v>3857.13</c:v>
                </c:pt>
                <c:pt idx="226">
                  <c:v>10638.79</c:v>
                </c:pt>
                <c:pt idx="228">
                  <c:v>1989.35</c:v>
                </c:pt>
                <c:pt idx="229">
                  <c:v>3636.28</c:v>
                </c:pt>
                <c:pt idx="230">
                  <c:v>1445.89</c:v>
                </c:pt>
                <c:pt idx="231">
                  <c:v>1470.05</c:v>
                </c:pt>
                <c:pt idx="232">
                  <c:v>3477.55</c:v>
                </c:pt>
                <c:pt idx="233">
                  <c:v>12019.119999999999</c:v>
                </c:pt>
                <c:pt idx="235">
                  <c:v>1133.8900000000001</c:v>
                </c:pt>
                <c:pt idx="236">
                  <c:v>1598.43</c:v>
                </c:pt>
                <c:pt idx="237">
                  <c:v>473.82</c:v>
                </c:pt>
                <c:pt idx="238">
                  <c:v>3206.1400000000003</c:v>
                </c:pt>
                <c:pt idx="239">
                  <c:v>143737.43000000002</c:v>
                </c:pt>
                <c:pt idx="242">
                  <c:v>5939.63</c:v>
                </c:pt>
                <c:pt idx="243">
                  <c:v>5939.63</c:v>
                </c:pt>
                <c:pt idx="245">
                  <c:v>11457.12</c:v>
                </c:pt>
                <c:pt idx="246">
                  <c:v>2929.29</c:v>
                </c:pt>
                <c:pt idx="247">
                  <c:v>1329.4</c:v>
                </c:pt>
                <c:pt idx="248">
                  <c:v>636</c:v>
                </c:pt>
                <c:pt idx="249">
                  <c:v>16351.81</c:v>
                </c:pt>
                <c:pt idx="250">
                  <c:v>22291.439999999999</c:v>
                </c:pt>
                <c:pt idx="251">
                  <c:v>560091.27</c:v>
                </c:pt>
                <c:pt idx="254">
                  <c:v>37969.78</c:v>
                </c:pt>
                <c:pt idx="255">
                  <c:v>6507.23</c:v>
                </c:pt>
                <c:pt idx="256">
                  <c:v>2293.56</c:v>
                </c:pt>
                <c:pt idx="257">
                  <c:v>46770.569999999992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2985</c:v>
                </c:pt>
                <c:pt idx="263">
                  <c:v>0</c:v>
                </c:pt>
                <c:pt idx="264">
                  <c:v>1912.74</c:v>
                </c:pt>
                <c:pt idx="265">
                  <c:v>4897.74</c:v>
                </c:pt>
                <c:pt idx="267">
                  <c:v>67.81</c:v>
                </c:pt>
                <c:pt idx="268">
                  <c:v>2749.12</c:v>
                </c:pt>
                <c:pt idx="269">
                  <c:v>41124.559999999998</c:v>
                </c:pt>
                <c:pt idx="270">
                  <c:v>0</c:v>
                </c:pt>
                <c:pt idx="271">
                  <c:v>0</c:v>
                </c:pt>
                <c:pt idx="272">
                  <c:v>43941.49</c:v>
                </c:pt>
                <c:pt idx="274">
                  <c:v>776.08</c:v>
                </c:pt>
                <c:pt idx="275">
                  <c:v>0</c:v>
                </c:pt>
                <c:pt idx="276">
                  <c:v>244</c:v>
                </c:pt>
                <c:pt idx="277">
                  <c:v>0</c:v>
                </c:pt>
                <c:pt idx="278">
                  <c:v>892</c:v>
                </c:pt>
                <c:pt idx="279">
                  <c:v>1912.08</c:v>
                </c:pt>
                <c:pt idx="281">
                  <c:v>740.82</c:v>
                </c:pt>
                <c:pt idx="282">
                  <c:v>694.21</c:v>
                </c:pt>
                <c:pt idx="283">
                  <c:v>1435.0300000000002</c:v>
                </c:pt>
                <c:pt idx="285">
                  <c:v>8552.51</c:v>
                </c:pt>
                <c:pt idx="286">
                  <c:v>3547.53</c:v>
                </c:pt>
                <c:pt idx="287">
                  <c:v>633</c:v>
                </c:pt>
                <c:pt idx="288">
                  <c:v>636</c:v>
                </c:pt>
                <c:pt idx="289">
                  <c:v>13369.04</c:v>
                </c:pt>
                <c:pt idx="291">
                  <c:v>713.84</c:v>
                </c:pt>
                <c:pt idx="292">
                  <c:v>713.84</c:v>
                </c:pt>
                <c:pt idx="293">
                  <c:v>113039.78999999998</c:v>
                </c:pt>
                <c:pt idx="294">
                  <c:v>113039.78999999998</c:v>
                </c:pt>
                <c:pt idx="297">
                  <c:v>0</c:v>
                </c:pt>
                <c:pt idx="298">
                  <c:v>0</c:v>
                </c:pt>
                <c:pt idx="300">
                  <c:v>0</c:v>
                </c:pt>
                <c:pt idx="301">
                  <c:v>0</c:v>
                </c:pt>
                <c:pt idx="303">
                  <c:v>0</c:v>
                </c:pt>
                <c:pt idx="304">
                  <c:v>151.19999999999999</c:v>
                </c:pt>
                <c:pt idx="305">
                  <c:v>0</c:v>
                </c:pt>
                <c:pt idx="306">
                  <c:v>151.19999999999999</c:v>
                </c:pt>
                <c:pt idx="307">
                  <c:v>151.19999999999999</c:v>
                </c:pt>
                <c:pt idx="309">
                  <c:v>311715.05</c:v>
                </c:pt>
                <c:pt idx="310">
                  <c:v>347256.65</c:v>
                </c:pt>
                <c:pt idx="311">
                  <c:v>3263</c:v>
                </c:pt>
                <c:pt idx="312">
                  <c:v>15662.79</c:v>
                </c:pt>
                <c:pt idx="313">
                  <c:v>790309.73</c:v>
                </c:pt>
                <c:pt idx="314">
                  <c:v>175.72</c:v>
                </c:pt>
                <c:pt idx="315">
                  <c:v>118476</c:v>
                </c:pt>
                <c:pt idx="317">
                  <c:v>1586858.94</c:v>
                </c:pt>
                <c:pt idx="318">
                  <c:v>1586858.94</c:v>
                </c:pt>
                <c:pt idx="320">
                  <c:v>55324.03</c:v>
                </c:pt>
                <c:pt idx="321">
                  <c:v>0</c:v>
                </c:pt>
                <c:pt idx="322">
                  <c:v>0</c:v>
                </c:pt>
                <c:pt idx="324">
                  <c:v>59824.39</c:v>
                </c:pt>
                <c:pt idx="325">
                  <c:v>47543.06</c:v>
                </c:pt>
                <c:pt idx="326">
                  <c:v>220907.96</c:v>
                </c:pt>
                <c:pt idx="327">
                  <c:v>61675.3</c:v>
                </c:pt>
                <c:pt idx="328">
                  <c:v>11240.18</c:v>
                </c:pt>
                <c:pt idx="334">
                  <c:v>456514.91999999993</c:v>
                </c:pt>
                <c:pt idx="335">
                  <c:v>456514.91999999993</c:v>
                </c:pt>
                <c:pt idx="337">
                  <c:v>0</c:v>
                </c:pt>
                <c:pt idx="338">
                  <c:v>173212</c:v>
                </c:pt>
                <c:pt idx="339">
                  <c:v>1514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7000</c:v>
                </c:pt>
                <c:pt idx="352">
                  <c:v>181726</c:v>
                </c:pt>
                <c:pt idx="353">
                  <c:v>181726</c:v>
                </c:pt>
                <c:pt idx="355">
                  <c:v>72898.009999999995</c:v>
                </c:pt>
                <c:pt idx="356">
                  <c:v>72898.009999999995</c:v>
                </c:pt>
                <c:pt idx="357">
                  <c:v>72898.009999999995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30A9-423C-849B-04A25A375B62}"/>
            </c:ext>
          </c:extLst>
        </c:ser>
        <c:ser>
          <c:idx val="24"/>
          <c:order val="24"/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30A9-423C-849B-04A25A375B62}"/>
            </c:ext>
          </c:extLst>
        </c:ser>
        <c:ser>
          <c:idx val="25"/>
          <c:order val="25"/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Sheet1!$AA$363:$AA$728</c:f>
              <c:numCache>
                <c:formatCode>#,##0</c:formatCode>
                <c:ptCount val="358"/>
                <c:pt idx="1">
                  <c:v>7500</c:v>
                </c:pt>
                <c:pt idx="2">
                  <c:v>7500</c:v>
                </c:pt>
                <c:pt idx="3">
                  <c:v>7500</c:v>
                </c:pt>
                <c:pt idx="6">
                  <c:v>134576</c:v>
                </c:pt>
                <c:pt idx="7">
                  <c:v>134576</c:v>
                </c:pt>
                <c:pt idx="9">
                  <c:v>1200</c:v>
                </c:pt>
                <c:pt idx="10">
                  <c:v>1200</c:v>
                </c:pt>
                <c:pt idx="12">
                  <c:v>3400</c:v>
                </c:pt>
                <c:pt idx="13">
                  <c:v>15500</c:v>
                </c:pt>
                <c:pt idx="14">
                  <c:v>18900</c:v>
                </c:pt>
                <c:pt idx="16">
                  <c:v>300</c:v>
                </c:pt>
                <c:pt idx="17">
                  <c:v>10</c:v>
                </c:pt>
                <c:pt idx="18">
                  <c:v>300</c:v>
                </c:pt>
                <c:pt idx="19">
                  <c:v>1000</c:v>
                </c:pt>
                <c:pt idx="20">
                  <c:v>100</c:v>
                </c:pt>
                <c:pt idx="21">
                  <c:v>1710</c:v>
                </c:pt>
                <c:pt idx="23">
                  <c:v>3800</c:v>
                </c:pt>
                <c:pt idx="24">
                  <c:v>3800</c:v>
                </c:pt>
                <c:pt idx="25">
                  <c:v>160186</c:v>
                </c:pt>
                <c:pt idx="28">
                  <c:v>175896</c:v>
                </c:pt>
                <c:pt idx="29">
                  <c:v>3500</c:v>
                </c:pt>
                <c:pt idx="30">
                  <c:v>179396</c:v>
                </c:pt>
                <c:pt idx="32">
                  <c:v>2500</c:v>
                </c:pt>
                <c:pt idx="33">
                  <c:v>2500</c:v>
                </c:pt>
                <c:pt idx="34">
                  <c:v>39000</c:v>
                </c:pt>
                <c:pt idx="35">
                  <c:v>30000</c:v>
                </c:pt>
                <c:pt idx="36">
                  <c:v>74000</c:v>
                </c:pt>
                <c:pt idx="37">
                  <c:v>253396</c:v>
                </c:pt>
                <c:pt idx="40">
                  <c:v>750</c:v>
                </c:pt>
                <c:pt idx="41">
                  <c:v>750</c:v>
                </c:pt>
                <c:pt idx="43">
                  <c:v>1000</c:v>
                </c:pt>
                <c:pt idx="44">
                  <c:v>10000</c:v>
                </c:pt>
                <c:pt idx="45">
                  <c:v>5000</c:v>
                </c:pt>
                <c:pt idx="46">
                  <c:v>0</c:v>
                </c:pt>
                <c:pt idx="47">
                  <c:v>16000</c:v>
                </c:pt>
                <c:pt idx="48">
                  <c:v>16750</c:v>
                </c:pt>
                <c:pt idx="51">
                  <c:v>202247</c:v>
                </c:pt>
                <c:pt idx="52">
                  <c:v>87000</c:v>
                </c:pt>
                <c:pt idx="53">
                  <c:v>15400</c:v>
                </c:pt>
                <c:pt idx="54">
                  <c:v>304647</c:v>
                </c:pt>
                <c:pt idx="56">
                  <c:v>120000</c:v>
                </c:pt>
                <c:pt idx="57">
                  <c:v>25000</c:v>
                </c:pt>
                <c:pt idx="58">
                  <c:v>145000</c:v>
                </c:pt>
                <c:pt idx="60">
                  <c:v>2600</c:v>
                </c:pt>
                <c:pt idx="61">
                  <c:v>2600</c:v>
                </c:pt>
                <c:pt idx="62">
                  <c:v>452247</c:v>
                </c:pt>
                <c:pt idx="65">
                  <c:v>25</c:v>
                </c:pt>
                <c:pt idx="66">
                  <c:v>1800</c:v>
                </c:pt>
                <c:pt idx="67">
                  <c:v>1825</c:v>
                </c:pt>
                <c:pt idx="69">
                  <c:v>1300</c:v>
                </c:pt>
                <c:pt idx="70">
                  <c:v>1300</c:v>
                </c:pt>
                <c:pt idx="71">
                  <c:v>3125</c:v>
                </c:pt>
                <c:pt idx="74">
                  <c:v>11500</c:v>
                </c:pt>
                <c:pt idx="75">
                  <c:v>11500</c:v>
                </c:pt>
                <c:pt idx="76">
                  <c:v>11500</c:v>
                </c:pt>
                <c:pt idx="79">
                  <c:v>36000</c:v>
                </c:pt>
                <c:pt idx="80">
                  <c:v>36000</c:v>
                </c:pt>
                <c:pt idx="82">
                  <c:v>400</c:v>
                </c:pt>
                <c:pt idx="83">
                  <c:v>2500</c:v>
                </c:pt>
                <c:pt idx="84">
                  <c:v>2900</c:v>
                </c:pt>
                <c:pt idx="85">
                  <c:v>38900</c:v>
                </c:pt>
                <c:pt idx="88">
                  <c:v>108574</c:v>
                </c:pt>
                <c:pt idx="89">
                  <c:v>108574</c:v>
                </c:pt>
                <c:pt idx="91">
                  <c:v>1200</c:v>
                </c:pt>
                <c:pt idx="92">
                  <c:v>0</c:v>
                </c:pt>
                <c:pt idx="93">
                  <c:v>1200</c:v>
                </c:pt>
                <c:pt idx="95">
                  <c:v>100</c:v>
                </c:pt>
                <c:pt idx="96">
                  <c:v>2500</c:v>
                </c:pt>
                <c:pt idx="97">
                  <c:v>2600</c:v>
                </c:pt>
                <c:pt idx="98">
                  <c:v>13000</c:v>
                </c:pt>
                <c:pt idx="99">
                  <c:v>600</c:v>
                </c:pt>
                <c:pt idx="100">
                  <c:v>2000</c:v>
                </c:pt>
                <c:pt idx="101">
                  <c:v>6500</c:v>
                </c:pt>
                <c:pt idx="102">
                  <c:v>500</c:v>
                </c:pt>
                <c:pt idx="103">
                  <c:v>200</c:v>
                </c:pt>
                <c:pt idx="104">
                  <c:v>28000</c:v>
                </c:pt>
                <c:pt idx="106">
                  <c:v>200</c:v>
                </c:pt>
                <c:pt idx="107">
                  <c:v>0</c:v>
                </c:pt>
                <c:pt idx="108">
                  <c:v>200</c:v>
                </c:pt>
                <c:pt idx="110">
                  <c:v>30000</c:v>
                </c:pt>
                <c:pt idx="111">
                  <c:v>5500</c:v>
                </c:pt>
                <c:pt idx="112">
                  <c:v>2800</c:v>
                </c:pt>
                <c:pt idx="113">
                  <c:v>2400</c:v>
                </c:pt>
                <c:pt idx="114">
                  <c:v>40700</c:v>
                </c:pt>
                <c:pt idx="116">
                  <c:v>80000</c:v>
                </c:pt>
                <c:pt idx="117">
                  <c:v>7300</c:v>
                </c:pt>
                <c:pt idx="118">
                  <c:v>7500</c:v>
                </c:pt>
                <c:pt idx="119">
                  <c:v>2000</c:v>
                </c:pt>
                <c:pt idx="120">
                  <c:v>79000</c:v>
                </c:pt>
                <c:pt idx="121">
                  <c:v>13000</c:v>
                </c:pt>
                <c:pt idx="122">
                  <c:v>1500</c:v>
                </c:pt>
                <c:pt idx="123">
                  <c:v>4300</c:v>
                </c:pt>
                <c:pt idx="124">
                  <c:v>194600</c:v>
                </c:pt>
                <c:pt idx="125">
                  <c:v>373274</c:v>
                </c:pt>
                <c:pt idx="126">
                  <c:v>1316878</c:v>
                </c:pt>
                <c:pt idx="129">
                  <c:v>61661</c:v>
                </c:pt>
                <c:pt idx="130">
                  <c:v>17680</c:v>
                </c:pt>
                <c:pt idx="131">
                  <c:v>42840</c:v>
                </c:pt>
                <c:pt idx="132">
                  <c:v>122181</c:v>
                </c:pt>
                <c:pt idx="134">
                  <c:v>300</c:v>
                </c:pt>
                <c:pt idx="135">
                  <c:v>3000</c:v>
                </c:pt>
                <c:pt idx="136">
                  <c:v>7000</c:v>
                </c:pt>
                <c:pt idx="137">
                  <c:v>10300</c:v>
                </c:pt>
                <c:pt idx="139">
                  <c:v>2000</c:v>
                </c:pt>
                <c:pt idx="140">
                  <c:v>150</c:v>
                </c:pt>
                <c:pt idx="141">
                  <c:v>1800</c:v>
                </c:pt>
                <c:pt idx="142">
                  <c:v>1750</c:v>
                </c:pt>
                <c:pt idx="143">
                  <c:v>0</c:v>
                </c:pt>
                <c:pt idx="144">
                  <c:v>5700</c:v>
                </c:pt>
                <c:pt idx="146">
                  <c:v>250</c:v>
                </c:pt>
                <c:pt idx="147">
                  <c:v>200</c:v>
                </c:pt>
                <c:pt idx="148">
                  <c:v>1750</c:v>
                </c:pt>
                <c:pt idx="149">
                  <c:v>500</c:v>
                </c:pt>
                <c:pt idx="150">
                  <c:v>300</c:v>
                </c:pt>
                <c:pt idx="151">
                  <c:v>3000</c:v>
                </c:pt>
                <c:pt idx="153">
                  <c:v>3500</c:v>
                </c:pt>
                <c:pt idx="154">
                  <c:v>3500</c:v>
                </c:pt>
                <c:pt idx="155">
                  <c:v>144681</c:v>
                </c:pt>
                <c:pt idx="158">
                  <c:v>90000</c:v>
                </c:pt>
                <c:pt idx="159">
                  <c:v>90000</c:v>
                </c:pt>
                <c:pt idx="161">
                  <c:v>13000</c:v>
                </c:pt>
                <c:pt idx="162">
                  <c:v>5500</c:v>
                </c:pt>
                <c:pt idx="163">
                  <c:v>0</c:v>
                </c:pt>
                <c:pt idx="164">
                  <c:v>18500</c:v>
                </c:pt>
                <c:pt idx="165">
                  <c:v>108500</c:v>
                </c:pt>
                <c:pt idx="168">
                  <c:v>12000</c:v>
                </c:pt>
                <c:pt idx="169">
                  <c:v>12000</c:v>
                </c:pt>
                <c:pt idx="171">
                  <c:v>10000</c:v>
                </c:pt>
                <c:pt idx="172">
                  <c:v>1000</c:v>
                </c:pt>
                <c:pt idx="175">
                  <c:v>11000</c:v>
                </c:pt>
                <c:pt idx="176">
                  <c:v>23000</c:v>
                </c:pt>
                <c:pt idx="179">
                  <c:v>50587</c:v>
                </c:pt>
                <c:pt idx="180">
                  <c:v>30000</c:v>
                </c:pt>
                <c:pt idx="181">
                  <c:v>80587</c:v>
                </c:pt>
                <c:pt idx="183">
                  <c:v>117</c:v>
                </c:pt>
                <c:pt idx="184">
                  <c:v>900</c:v>
                </c:pt>
                <c:pt idx="185">
                  <c:v>0</c:v>
                </c:pt>
                <c:pt idx="186">
                  <c:v>20000</c:v>
                </c:pt>
                <c:pt idx="187">
                  <c:v>40000</c:v>
                </c:pt>
                <c:pt idx="188">
                  <c:v>61017</c:v>
                </c:pt>
                <c:pt idx="190">
                  <c:v>2000</c:v>
                </c:pt>
                <c:pt idx="191">
                  <c:v>20000</c:v>
                </c:pt>
                <c:pt idx="192">
                  <c:v>8500</c:v>
                </c:pt>
                <c:pt idx="193">
                  <c:v>2200</c:v>
                </c:pt>
                <c:pt idx="194">
                  <c:v>32700</c:v>
                </c:pt>
                <c:pt idx="196">
                  <c:v>3000</c:v>
                </c:pt>
                <c:pt idx="197">
                  <c:v>0</c:v>
                </c:pt>
                <c:pt idx="198">
                  <c:v>3000</c:v>
                </c:pt>
                <c:pt idx="200">
                  <c:v>6000</c:v>
                </c:pt>
                <c:pt idx="202">
                  <c:v>2800</c:v>
                </c:pt>
                <c:pt idx="203">
                  <c:v>2800</c:v>
                </c:pt>
                <c:pt idx="205">
                  <c:v>37000</c:v>
                </c:pt>
                <c:pt idx="206">
                  <c:v>34000</c:v>
                </c:pt>
                <c:pt idx="207">
                  <c:v>2200</c:v>
                </c:pt>
                <c:pt idx="208">
                  <c:v>2700</c:v>
                </c:pt>
                <c:pt idx="209">
                  <c:v>75900</c:v>
                </c:pt>
                <c:pt idx="211">
                  <c:v>650</c:v>
                </c:pt>
                <c:pt idx="212">
                  <c:v>4800</c:v>
                </c:pt>
                <c:pt idx="213">
                  <c:v>5450</c:v>
                </c:pt>
                <c:pt idx="214">
                  <c:v>264454</c:v>
                </c:pt>
                <c:pt idx="217">
                  <c:v>108105</c:v>
                </c:pt>
                <c:pt idx="218">
                  <c:v>27343</c:v>
                </c:pt>
                <c:pt idx="219">
                  <c:v>900</c:v>
                </c:pt>
                <c:pt idx="220">
                  <c:v>136348</c:v>
                </c:pt>
                <c:pt idx="222">
                  <c:v>6500</c:v>
                </c:pt>
                <c:pt idx="223">
                  <c:v>7500</c:v>
                </c:pt>
                <c:pt idx="224">
                  <c:v>900</c:v>
                </c:pt>
                <c:pt idx="225">
                  <c:v>7500</c:v>
                </c:pt>
                <c:pt idx="226">
                  <c:v>22400</c:v>
                </c:pt>
                <c:pt idx="228">
                  <c:v>2700</c:v>
                </c:pt>
                <c:pt idx="229">
                  <c:v>4500</c:v>
                </c:pt>
                <c:pt idx="230">
                  <c:v>1500</c:v>
                </c:pt>
                <c:pt idx="231">
                  <c:v>1600</c:v>
                </c:pt>
                <c:pt idx="232">
                  <c:v>4500</c:v>
                </c:pt>
                <c:pt idx="233">
                  <c:v>14800</c:v>
                </c:pt>
                <c:pt idx="235">
                  <c:v>3700</c:v>
                </c:pt>
                <c:pt idx="236">
                  <c:v>4000</c:v>
                </c:pt>
                <c:pt idx="237">
                  <c:v>2000</c:v>
                </c:pt>
                <c:pt idx="238">
                  <c:v>9700</c:v>
                </c:pt>
                <c:pt idx="239">
                  <c:v>183248</c:v>
                </c:pt>
                <c:pt idx="242">
                  <c:v>9000</c:v>
                </c:pt>
                <c:pt idx="243">
                  <c:v>9000</c:v>
                </c:pt>
                <c:pt idx="245">
                  <c:v>24000</c:v>
                </c:pt>
                <c:pt idx="246">
                  <c:v>3500</c:v>
                </c:pt>
                <c:pt idx="247">
                  <c:v>1500</c:v>
                </c:pt>
                <c:pt idx="248">
                  <c:v>750</c:v>
                </c:pt>
                <c:pt idx="249">
                  <c:v>29750</c:v>
                </c:pt>
                <c:pt idx="250">
                  <c:v>38750</c:v>
                </c:pt>
                <c:pt idx="251">
                  <c:v>762633</c:v>
                </c:pt>
                <c:pt idx="254">
                  <c:v>39301</c:v>
                </c:pt>
                <c:pt idx="255">
                  <c:v>0</c:v>
                </c:pt>
                <c:pt idx="256">
                  <c:v>7500</c:v>
                </c:pt>
                <c:pt idx="257">
                  <c:v>46801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3000</c:v>
                </c:pt>
                <c:pt idx="263">
                  <c:v>4000</c:v>
                </c:pt>
                <c:pt idx="264">
                  <c:v>4800</c:v>
                </c:pt>
                <c:pt idx="265">
                  <c:v>11800</c:v>
                </c:pt>
                <c:pt idx="267">
                  <c:v>700</c:v>
                </c:pt>
                <c:pt idx="268">
                  <c:v>5500</c:v>
                </c:pt>
                <c:pt idx="269">
                  <c:v>65000</c:v>
                </c:pt>
                <c:pt idx="270">
                  <c:v>50000</c:v>
                </c:pt>
                <c:pt idx="271">
                  <c:v>250</c:v>
                </c:pt>
                <c:pt idx="272">
                  <c:v>121450</c:v>
                </c:pt>
                <c:pt idx="274">
                  <c:v>2500</c:v>
                </c:pt>
                <c:pt idx="275">
                  <c:v>0</c:v>
                </c:pt>
                <c:pt idx="276">
                  <c:v>500</c:v>
                </c:pt>
                <c:pt idx="277">
                  <c:v>0</c:v>
                </c:pt>
                <c:pt idx="278">
                  <c:v>1000</c:v>
                </c:pt>
                <c:pt idx="279">
                  <c:v>4000</c:v>
                </c:pt>
                <c:pt idx="281">
                  <c:v>800</c:v>
                </c:pt>
                <c:pt idx="282">
                  <c:v>900</c:v>
                </c:pt>
                <c:pt idx="283">
                  <c:v>1700</c:v>
                </c:pt>
                <c:pt idx="285">
                  <c:v>11000</c:v>
                </c:pt>
                <c:pt idx="286">
                  <c:v>4500</c:v>
                </c:pt>
                <c:pt idx="287">
                  <c:v>1200</c:v>
                </c:pt>
                <c:pt idx="288">
                  <c:v>1200</c:v>
                </c:pt>
                <c:pt idx="289">
                  <c:v>17900</c:v>
                </c:pt>
                <c:pt idx="291">
                  <c:v>2500</c:v>
                </c:pt>
                <c:pt idx="292">
                  <c:v>2500</c:v>
                </c:pt>
                <c:pt idx="293">
                  <c:v>206151</c:v>
                </c:pt>
                <c:pt idx="294">
                  <c:v>206151</c:v>
                </c:pt>
                <c:pt idx="297">
                  <c:v>2000</c:v>
                </c:pt>
                <c:pt idx="298">
                  <c:v>2000</c:v>
                </c:pt>
                <c:pt idx="300">
                  <c:v>100</c:v>
                </c:pt>
                <c:pt idx="301">
                  <c:v>100</c:v>
                </c:pt>
                <c:pt idx="303">
                  <c:v>200</c:v>
                </c:pt>
                <c:pt idx="304">
                  <c:v>475</c:v>
                </c:pt>
                <c:pt idx="305">
                  <c:v>75</c:v>
                </c:pt>
                <c:pt idx="306">
                  <c:v>750</c:v>
                </c:pt>
                <c:pt idx="307">
                  <c:v>2850</c:v>
                </c:pt>
                <c:pt idx="309">
                  <c:v>359690</c:v>
                </c:pt>
                <c:pt idx="310">
                  <c:v>480000</c:v>
                </c:pt>
                <c:pt idx="311">
                  <c:v>16000</c:v>
                </c:pt>
                <c:pt idx="312">
                  <c:v>18500</c:v>
                </c:pt>
                <c:pt idx="313">
                  <c:v>971606</c:v>
                </c:pt>
                <c:pt idx="314">
                  <c:v>1866</c:v>
                </c:pt>
                <c:pt idx="315">
                  <c:v>125000</c:v>
                </c:pt>
                <c:pt idx="316">
                  <c:v>5800</c:v>
                </c:pt>
                <c:pt idx="317">
                  <c:v>1978462</c:v>
                </c:pt>
                <c:pt idx="318">
                  <c:v>1978462</c:v>
                </c:pt>
                <c:pt idx="320">
                  <c:v>56122</c:v>
                </c:pt>
                <c:pt idx="321">
                  <c:v>5000</c:v>
                </c:pt>
                <c:pt idx="322">
                  <c:v>0</c:v>
                </c:pt>
                <c:pt idx="323">
                  <c:v>0</c:v>
                </c:pt>
                <c:pt idx="324">
                  <c:v>59825</c:v>
                </c:pt>
                <c:pt idx="325">
                  <c:v>0</c:v>
                </c:pt>
                <c:pt idx="326">
                  <c:v>220908</c:v>
                </c:pt>
                <c:pt idx="327">
                  <c:v>61676</c:v>
                </c:pt>
                <c:pt idx="328">
                  <c:v>11241</c:v>
                </c:pt>
                <c:pt idx="329">
                  <c:v>71178.91</c:v>
                </c:pt>
                <c:pt idx="334">
                  <c:v>485950.91000000003</c:v>
                </c:pt>
                <c:pt idx="335">
                  <c:v>485950.91000000003</c:v>
                </c:pt>
                <c:pt idx="337">
                  <c:v>28000</c:v>
                </c:pt>
                <c:pt idx="338">
                  <c:v>179130</c:v>
                </c:pt>
                <c:pt idx="339">
                  <c:v>1514</c:v>
                </c:pt>
                <c:pt idx="340">
                  <c:v>10813</c:v>
                </c:pt>
                <c:pt idx="341">
                  <c:v>0</c:v>
                </c:pt>
                <c:pt idx="342">
                  <c:v>2200</c:v>
                </c:pt>
                <c:pt idx="343">
                  <c:v>28000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2000</c:v>
                </c:pt>
                <c:pt idx="352">
                  <c:v>251657</c:v>
                </c:pt>
                <c:pt idx="353">
                  <c:v>251657</c:v>
                </c:pt>
                <c:pt idx="355">
                  <c:v>20000</c:v>
                </c:pt>
                <c:pt idx="356">
                  <c:v>20000</c:v>
                </c:pt>
                <c:pt idx="357">
                  <c:v>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30A9-423C-849B-04A25A375B62}"/>
            </c:ext>
          </c:extLst>
        </c:ser>
        <c:ser>
          <c:idx val="26"/>
          <c:order val="26"/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Sheet1!$AD$363:$AD$728</c:f>
            </c:numRef>
          </c:val>
          <c:extLst>
            <c:ext xmlns:c16="http://schemas.microsoft.com/office/drawing/2014/chart" uri="{C3380CC4-5D6E-409C-BE32-E72D297353CC}">
              <c16:uniqueId val="{0000001A-30A9-423C-849B-04A25A375B62}"/>
            </c:ext>
          </c:extLst>
        </c:ser>
        <c:ser>
          <c:idx val="27"/>
          <c:order val="27"/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Sheet1!$AE$363:$AE$728</c:f>
            </c:numRef>
          </c:val>
          <c:extLst>
            <c:ext xmlns:c16="http://schemas.microsoft.com/office/drawing/2014/chart" uri="{C3380CC4-5D6E-409C-BE32-E72D297353CC}">
              <c16:uniqueId val="{0000001B-30A9-423C-849B-04A25A375B62}"/>
            </c:ext>
          </c:extLst>
        </c:ser>
        <c:ser>
          <c:idx val="28"/>
          <c:order val="28"/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multiLvlStrRef>
              <c:f>Sheet1!$A$363:$B$728</c:f>
              <c:multiLvlStrCache>
                <c:ptCount val="358"/>
                <c:lvl>
                  <c:pt idx="0">
                    <c:v>TREE PROGRAM                            </c:v>
                  </c:pt>
                  <c:pt idx="1">
                    <c:v>   TREE REMOVAL    RENTAL/BONDS</c:v>
                  </c:pt>
                  <c:pt idx="2">
                    <c:v>SUBTOTAL                                </c:v>
                  </c:pt>
                  <c:pt idx="3">
                    <c:v>   TOTAL TREE PROG                  </c:v>
                  </c:pt>
                  <c:pt idx="4">
                    <c:v>PUBLIC WORKS ADMIN </c:v>
                  </c:pt>
                  <c:pt idx="5">
                    <c:v> PERSONAL SERVICES       </c:v>
                  </c:pt>
                  <c:pt idx="6">
                    <c:v>  ADMINISTRATION - PW</c:v>
                  </c:pt>
                  <c:pt idx="7">
                    <c:v>SUBTOTAL                                </c:v>
                  </c:pt>
                  <c:pt idx="8">
                    <c:v> CONTRACT SERVICES       </c:v>
                  </c:pt>
                  <c:pt idx="9">
                    <c:v>   MEDICAL</c:v>
                  </c:pt>
                  <c:pt idx="10">
                    <c:v>SUBTOTAL                                </c:v>
                  </c:pt>
                  <c:pt idx="11">
                    <c:v> SUPPLIES                </c:v>
                  </c:pt>
                  <c:pt idx="12">
                    <c:v>  OFFICE/COMPUTER                                </c:v>
                  </c:pt>
                  <c:pt idx="13">
                    <c:v>  SAFETY EQUIPMENT- CLOTHING  </c:v>
                  </c:pt>
                  <c:pt idx="14">
                    <c:v>SUBTOTAL                                </c:v>
                  </c:pt>
                  <c:pt idx="15">
                    <c:v> EXPENSES                </c:v>
                  </c:pt>
                  <c:pt idx="16">
                    <c:v>  TRAVEL                                </c:v>
                  </c:pt>
                  <c:pt idx="17">
                    <c:v>  SUBSCRIPTIONS                         </c:v>
                  </c:pt>
                  <c:pt idx="18">
                    <c:v>  TRAINING                              </c:v>
                  </c:pt>
                  <c:pt idx="19">
                    <c:v>  ADVERTISING                           </c:v>
                  </c:pt>
                  <c:pt idx="20">
                    <c:v>  POSTAGE                               </c:v>
                  </c:pt>
                  <c:pt idx="21">
                    <c:v>SUBTOTAL                                </c:v>
                  </c:pt>
                  <c:pt idx="22">
                    <c:v> COMMUNICATIONS          </c:v>
                  </c:pt>
                  <c:pt idx="23">
                    <c:v>  TELEPHONE                             </c:v>
                  </c:pt>
                  <c:pt idx="24">
                    <c:v>SUBTOTAL                                </c:v>
                  </c:pt>
                  <c:pt idx="25">
                    <c:v>   TOTAL PUBLIC SERV ADMIN                </c:v>
                  </c:pt>
                  <c:pt idx="26">
                    <c:v> ROAD MAINTENANCE        </c:v>
                  </c:pt>
                  <c:pt idx="27">
                    <c:v>  PERSONAL SERVICES      </c:v>
                  </c:pt>
                  <c:pt idx="28">
                    <c:v>  REGULAR PAYROLL - ROADS                     </c:v>
                  </c:pt>
                  <c:pt idx="29">
                    <c:v>  OVERTIME</c:v>
                  </c:pt>
                  <c:pt idx="30">
                    <c:v>SUBTOTAL                                </c:v>
                  </c:pt>
                  <c:pt idx="31">
                    <c:v> SUPPLIES               </c:v>
                  </c:pt>
                  <c:pt idx="32">
                    <c:v>  MINOR EQUIPMENT                       </c:v>
                  </c:pt>
                  <c:pt idx="33">
                    <c:v>  SUPPLIES                              </c:v>
                  </c:pt>
                  <c:pt idx="34">
                    <c:v>LIQUID MAG/ICE B GONE</c:v>
                  </c:pt>
                  <c:pt idx="35">
                    <c:v>  ASPHALT                               </c:v>
                  </c:pt>
                  <c:pt idx="36">
                    <c:v>SUBTOTAL                                </c:v>
                  </c:pt>
                  <c:pt idx="37">
                    <c:v>TOTAL ROAD MAINENANCE</c:v>
                  </c:pt>
                  <c:pt idx="38">
                    <c:v>STORM DRAIN MAINTENANCE</c:v>
                  </c:pt>
                  <c:pt idx="39">
                    <c:v> CONTRACT SERV        </c:v>
                  </c:pt>
                  <c:pt idx="40">
                    <c:v>  RODENT CONTROL </c:v>
                  </c:pt>
                  <c:pt idx="41">
                    <c:v>SUBTOTAL                                </c:v>
                  </c:pt>
                  <c:pt idx="42">
                    <c:v> SUPPLIES</c:v>
                  </c:pt>
                  <c:pt idx="43">
                    <c:v>  CEMENT &amp; GROUT                        </c:v>
                  </c:pt>
                  <c:pt idx="44">
                    <c:v>  PIPES, CULVERTS    </c:v>
                  </c:pt>
                  <c:pt idx="45">
                    <c:v>  CATCH BASINS        </c:v>
                  </c:pt>
                  <c:pt idx="46">
                    <c:v>  FOOD/WATER</c:v>
                  </c:pt>
                  <c:pt idx="47">
                    <c:v>SUBTOTAL                                </c:v>
                  </c:pt>
                  <c:pt idx="48">
                    <c:v>   TOTAL DRAIN  MAINTENANCE              </c:v>
                  </c:pt>
                  <c:pt idx="49">
                    <c:v> SNOW &amp; ICE CONTROL      </c:v>
                  </c:pt>
                  <c:pt idx="50">
                    <c:v> PERSONAL SERVICES    </c:v>
                  </c:pt>
                  <c:pt idx="51">
                    <c:v>  REGULAR PAYROLL - SNOW                      </c:v>
                  </c:pt>
                  <c:pt idx="52">
                    <c:v>  OVERTIME</c:v>
                  </c:pt>
                  <c:pt idx="53">
                    <c:v>WINTER STIPEND </c:v>
                  </c:pt>
                  <c:pt idx="54">
                    <c:v>SUBTOTAL                                </c:v>
                  </c:pt>
                  <c:pt idx="55">
                    <c:v> SUPPLIES             </c:v>
                  </c:pt>
                  <c:pt idx="56">
                    <c:v>WINTER ROAD SALT</c:v>
                  </c:pt>
                  <c:pt idx="57">
                    <c:v>  SAND</c:v>
                  </c:pt>
                  <c:pt idx="58">
                    <c:v>SUBTOTAL                                </c:v>
                  </c:pt>
                  <c:pt idx="59">
                    <c:v>CONTRACT SERVICES</c:v>
                  </c:pt>
                  <c:pt idx="60">
                    <c:v>  RENTAL SNOW DUMP</c:v>
                  </c:pt>
                  <c:pt idx="61">
                    <c:v>SUBTOTAL                                </c:v>
                  </c:pt>
                  <c:pt idx="62">
                    <c:v>   TOTAL SNOW &amp; ICE CONTROL                   </c:v>
                  </c:pt>
                  <c:pt idx="63">
                    <c:v>SEPTAGE</c:v>
                  </c:pt>
                  <c:pt idx="64">
                    <c:v>CONTRACT SERVICES               </c:v>
                  </c:pt>
                  <c:pt idx="65">
                    <c:v>  CONSULTANTS                           </c:v>
                  </c:pt>
                  <c:pt idx="66">
                    <c:v>  RENTALS                               </c:v>
                  </c:pt>
                  <c:pt idx="67">
                    <c:v>SUBTOTAL                                </c:v>
                  </c:pt>
                  <c:pt idx="68">
                    <c:v>SEPTAGE EXPENSES</c:v>
                  </c:pt>
                  <c:pt idx="69">
                    <c:v>  FEES, MDEP</c:v>
                  </c:pt>
                  <c:pt idx="70">
                    <c:v>SUBTOTAL                                </c:v>
                  </c:pt>
                  <c:pt idx="71">
                    <c:v>   TOTAL SEPTAGE                        </c:v>
                  </c:pt>
                  <c:pt idx="72">
                    <c:v>SOLID WASTE</c:v>
                  </c:pt>
                  <c:pt idx="73">
                    <c:v>CONTRACT SERVICES</c:v>
                  </c:pt>
                  <c:pt idx="74">
                    <c:v>CONSULTING/MONITORING</c:v>
                  </c:pt>
                  <c:pt idx="75">
                    <c:v>SUBTOTAL</c:v>
                  </c:pt>
                  <c:pt idx="76">
                    <c:v>   TOTAL SOLID WASTE</c:v>
                  </c:pt>
                  <c:pt idx="77">
                    <c:v> TRAFFIC CONTROL        </c:v>
                  </c:pt>
                  <c:pt idx="78">
                    <c:v> CONTRACT SERVICES       </c:v>
                  </c:pt>
                  <c:pt idx="79">
                    <c:v>  STRIPING &amp; MARKING                    </c:v>
                  </c:pt>
                  <c:pt idx="80">
                    <c:v>SUBTOTAL                                </c:v>
                  </c:pt>
                  <c:pt idx="81">
                    <c:v> SUPPLIES                </c:v>
                  </c:pt>
                  <c:pt idx="82">
                    <c:v>  SUPPLIES                              </c:v>
                  </c:pt>
                  <c:pt idx="83">
                    <c:v>  SIGNS                                 </c:v>
                  </c:pt>
                  <c:pt idx="84">
                    <c:v>SUBTOTAL                                </c:v>
                  </c:pt>
                  <c:pt idx="85">
                    <c:v>  TOTAL TRAFFIC CONT                </c:v>
                  </c:pt>
                  <c:pt idx="86">
                    <c:v>GARAGE EXPENSES</c:v>
                  </c:pt>
                  <c:pt idx="87">
                    <c:v>PERSONAL SERVICES</c:v>
                  </c:pt>
                  <c:pt idx="88">
                    <c:v>  REGULAR PAYROLL - GARAGE</c:v>
                  </c:pt>
                  <c:pt idx="89">
                    <c:v>SUBTOTAL                                </c:v>
                  </c:pt>
                  <c:pt idx="90">
                    <c:v>CONTRACT SERVICES</c:v>
                  </c:pt>
                  <c:pt idx="91">
                    <c:v>  HEATING</c:v>
                  </c:pt>
                  <c:pt idx="92">
                    <c:v>  BOILER INSPECTION</c:v>
                  </c:pt>
                  <c:pt idx="93">
                    <c:v>SUBTOTAL                                </c:v>
                  </c:pt>
                  <c:pt idx="94">
                    <c:v>SUPPLIES</c:v>
                  </c:pt>
                  <c:pt idx="95">
                    <c:v>  OFFICE</c:v>
                  </c:pt>
                  <c:pt idx="96">
                    <c:v>  MINOR EQUIPMENT</c:v>
                  </c:pt>
                  <c:pt idx="97">
                    <c:v>  SMALL TOOLS</c:v>
                  </c:pt>
                  <c:pt idx="98">
                    <c:v>  SUPPLIES</c:v>
                  </c:pt>
                  <c:pt idx="99">
                    <c:v>  CLOTHING</c:v>
                  </c:pt>
                  <c:pt idx="100">
                    <c:v>  CLEANING </c:v>
                  </c:pt>
                  <c:pt idx="101">
                    <c:v>  BUILDING REPAIRS</c:v>
                  </c:pt>
                  <c:pt idx="102">
                    <c:v>  ELECTRICAL REPAIRS                           </c:v>
                  </c:pt>
                  <c:pt idx="103">
                    <c:v>  PLUMBING/SPRINKLER</c:v>
                  </c:pt>
                  <c:pt idx="104">
                    <c:v>SUBTOTAL                                </c:v>
                  </c:pt>
                  <c:pt idx="105">
                    <c:v>EXPENSES</c:v>
                  </c:pt>
                  <c:pt idx="106">
                    <c:v>  PERMITS, FEES,LICENSES</c:v>
                  </c:pt>
                  <c:pt idx="107">
                    <c:v>  HAZARDOUS WASTE REMOVAL</c:v>
                  </c:pt>
                  <c:pt idx="108">
                    <c:v>SUBTOTAL                                </c:v>
                  </c:pt>
                  <c:pt idx="109">
                    <c:v>UTILITES</c:v>
                  </c:pt>
                  <c:pt idx="110">
                    <c:v>  FUEL OIL</c:v>
                  </c:pt>
                  <c:pt idx="111">
                    <c:v>  ELECTRICAL</c:v>
                  </c:pt>
                  <c:pt idx="112">
                    <c:v>  WATER</c:v>
                  </c:pt>
                  <c:pt idx="113">
                    <c:v>  TRASH</c:v>
                  </c:pt>
                  <c:pt idx="114">
                    <c:v>SUBTOTAL                                </c:v>
                  </c:pt>
                  <c:pt idx="115">
                    <c:v>EQUIPMENT</c:v>
                  </c:pt>
                  <c:pt idx="116">
                    <c:v>  FUEL VEHICLES</c:v>
                  </c:pt>
                  <c:pt idx="117">
                    <c:v>  OIL &amp; GREASE</c:v>
                  </c:pt>
                  <c:pt idx="118">
                    <c:v>  TIRES &amp; TUBES</c:v>
                  </c:pt>
                  <c:pt idx="119">
                    <c:v>  BATTERIES</c:v>
                  </c:pt>
                  <c:pt idx="120">
                    <c:v>  PARTS</c:v>
                  </c:pt>
                  <c:pt idx="121">
                    <c:v>  PLOW &amp; SANDER SUPPLIES     </c:v>
                  </c:pt>
                  <c:pt idx="122">
                    <c:v>  RADIO REPAIRS</c:v>
                  </c:pt>
                  <c:pt idx="123">
                    <c:v>  OUTSIDE SERVICES</c:v>
                  </c:pt>
                  <c:pt idx="124">
                    <c:v>SUBTOTAL                                </c:v>
                  </c:pt>
                  <c:pt idx="125">
                    <c:v>TOTAL GARAGE EXPENSES</c:v>
                  </c:pt>
                  <c:pt idx="126">
                    <c:v>   TOTAL PWD</c:v>
                  </c:pt>
                  <c:pt idx="127">
                    <c:v>PARKS &amp; REC ADMIN     </c:v>
                  </c:pt>
                  <c:pt idx="128">
                    <c:v> PERSONAL SERVICES        </c:v>
                  </c:pt>
                  <c:pt idx="129">
                    <c:v>  SUPERVISORY - REC                         </c:v>
                  </c:pt>
                  <c:pt idx="130">
                    <c:v>  CLERICAL - REC                              </c:v>
                  </c:pt>
                  <c:pt idx="131">
                    <c:v>RECREATION PROGRAM ASSISTANT</c:v>
                  </c:pt>
                  <c:pt idx="132">
                    <c:v>SUBTOTAL                                </c:v>
                  </c:pt>
                  <c:pt idx="133">
                    <c:v>CONTRACT SERVICES</c:v>
                  </c:pt>
                  <c:pt idx="134">
                    <c:v>  PLUMBING INSP.</c:v>
                  </c:pt>
                  <c:pt idx="135">
                    <c:v>  OFFICE EQUIP. MAINT.</c:v>
                  </c:pt>
                  <c:pt idx="136">
                    <c:v>  REC MANAGEMENT SOFTWARE &amp; EQUIPMENT</c:v>
                  </c:pt>
                  <c:pt idx="137">
                    <c:v>SUBTOTAL                                </c:v>
                  </c:pt>
                  <c:pt idx="138">
                    <c:v> SUPPLIES                 </c:v>
                  </c:pt>
                  <c:pt idx="139">
                    <c:v>  OFFICE                                </c:v>
                  </c:pt>
                  <c:pt idx="140">
                    <c:v>  TROPHIES/AWARDS/FLAGS</c:v>
                  </c:pt>
                  <c:pt idx="141">
                    <c:v>  CLEANING SUPPLIES</c:v>
                  </c:pt>
                  <c:pt idx="142">
                    <c:v>  CONCESSIONS</c:v>
                  </c:pt>
                  <c:pt idx="143">
                    <c:v>  RIVERFRONT</c:v>
                  </c:pt>
                  <c:pt idx="144">
                    <c:v>SUBTOTAL                                </c:v>
                  </c:pt>
                  <c:pt idx="145">
                    <c:v> EXPENSES                 </c:v>
                  </c:pt>
                  <c:pt idx="146">
                    <c:v>  MILEAGE</c:v>
                  </c:pt>
                  <c:pt idx="147">
                    <c:v>  DUES                                  </c:v>
                  </c:pt>
                  <c:pt idx="148">
                    <c:v>  TRAINING                              </c:v>
                  </c:pt>
                  <c:pt idx="149">
                    <c:v>  ADVERTISING                          </c:v>
                  </c:pt>
                  <c:pt idx="150">
                    <c:v>  POSTAGE                               </c:v>
                  </c:pt>
                  <c:pt idx="151">
                    <c:v>SUBTOTAL                                </c:v>
                  </c:pt>
                  <c:pt idx="152">
                    <c:v>COMMUNICATIONS           </c:v>
                  </c:pt>
                  <c:pt idx="153">
                    <c:v>  TELEPHONE                             </c:v>
                  </c:pt>
                  <c:pt idx="154">
                    <c:v>SUBTOTAL                                </c:v>
                  </c:pt>
                  <c:pt idx="155">
                    <c:v>   TOTAL P &amp; R ADMIN     </c:v>
                  </c:pt>
                  <c:pt idx="156">
                    <c:v>YOUTH PROGRAMS       </c:v>
                  </c:pt>
                  <c:pt idx="157">
                    <c:v>PERSONAL SERVICES        </c:v>
                  </c:pt>
                  <c:pt idx="158">
                    <c:v>  TEMP PAYROLL                     </c:v>
                  </c:pt>
                  <c:pt idx="159">
                    <c:v>SUBTOTAL                                </c:v>
                  </c:pt>
                  <c:pt idx="160">
                    <c:v>PROGRAM SUPPLIES                 </c:v>
                  </c:pt>
                  <c:pt idx="161">
                    <c:v>  SUPPLIES                              </c:v>
                  </c:pt>
                  <c:pt idx="162">
                    <c:v>  T SHIRTS</c:v>
                  </c:pt>
                  <c:pt idx="163">
                    <c:v>PHONE</c:v>
                  </c:pt>
                  <c:pt idx="164">
                    <c:v>SUBTOTAL                                </c:v>
                  </c:pt>
                  <c:pt idx="165">
                    <c:v>  TOTAL YOUTH PROG</c:v>
                  </c:pt>
                  <c:pt idx="166">
                    <c:v>ARENA CONCESSIONS</c:v>
                  </c:pt>
                  <c:pt idx="167">
                    <c:v>PERSONAL SERVICES                 </c:v>
                  </c:pt>
                  <c:pt idx="168">
                    <c:v>  PART TIME                   </c:v>
                  </c:pt>
                  <c:pt idx="169">
                    <c:v>SUBTOTAL                                </c:v>
                  </c:pt>
                  <c:pt idx="170">
                    <c:v>CONCESSION SUPPLIES                          </c:v>
                  </c:pt>
                  <c:pt idx="171">
                    <c:v>  CONCESSIONS/RE-SALE ITEMS</c:v>
                  </c:pt>
                  <c:pt idx="172">
                    <c:v>  SUPPLIES               </c:v>
                  </c:pt>
                  <c:pt idx="173">
                    <c:v>  BEVERAGES</c:v>
                  </c:pt>
                  <c:pt idx="174">
                    <c:v>  PROSHOP RE-SALE ITEMS</c:v>
                  </c:pt>
                  <c:pt idx="175">
                    <c:v>SUBTOTAL                                </c:v>
                  </c:pt>
                  <c:pt idx="176">
                    <c:v>   TOTAL CONCESSIONS                          </c:v>
                  </c:pt>
                  <c:pt idx="177">
                    <c:v> ARENA                </c:v>
                  </c:pt>
                  <c:pt idx="178">
                    <c:v>PERSONAL SERVICES                 </c:v>
                  </c:pt>
                  <c:pt idx="179">
                    <c:v>  SUPERVISOR</c:v>
                  </c:pt>
                  <c:pt idx="180">
                    <c:v>  ARENA PART TIME                   </c:v>
                  </c:pt>
                  <c:pt idx="181">
                    <c:v>SUBTOTAL                                </c:v>
                  </c:pt>
                  <c:pt idx="182">
                    <c:v>CONTRACT SERVICES</c:v>
                  </c:pt>
                  <c:pt idx="183">
                    <c:v>  BUILDING INSPECTION/LICENSES/PERMITS</c:v>
                  </c:pt>
                  <c:pt idx="184">
                    <c:v>  SPRINKLER INSPECTION/REPAIRS</c:v>
                  </c:pt>
                  <c:pt idx="185">
                    <c:v> PAINT/SMALL REPAIRS</c:v>
                  </c:pt>
                  <c:pt idx="186">
                    <c:v>  MECHANICAL SERVICES/REPAIRS</c:v>
                  </c:pt>
                  <c:pt idx="187">
                    <c:v>  CONTRACT MAINT./CUSTODIAL/REPAIRS</c:v>
                  </c:pt>
                  <c:pt idx="188">
                    <c:v>SUBTOTAL                                </c:v>
                  </c:pt>
                  <c:pt idx="189">
                    <c:v>ARENA SUPPLIES                          </c:v>
                  </c:pt>
                  <c:pt idx="190">
                    <c:v>  OFFICE SUPPLIES</c:v>
                  </c:pt>
                  <c:pt idx="191">
                    <c:v>  REPAIRS AND PARTS</c:v>
                  </c:pt>
                  <c:pt idx="192">
                    <c:v>  SUPPLIES, CUSTODIAL                              </c:v>
                  </c:pt>
                  <c:pt idx="193">
                    <c:v>  PAINT - ICE</c:v>
                  </c:pt>
                  <c:pt idx="194">
                    <c:v>SUBTOTAL                                </c:v>
                  </c:pt>
                  <c:pt idx="195">
                    <c:v>EXPENSES</c:v>
                  </c:pt>
                  <c:pt idx="196">
                    <c:v>  TRAINING</c:v>
                  </c:pt>
                  <c:pt idx="197">
                    <c:v>  POSTAGE</c:v>
                  </c:pt>
                  <c:pt idx="198">
                    <c:v>  ADVERTISING</c:v>
                  </c:pt>
                  <c:pt idx="199">
                    <c:v>  POS SYSTEM EXPENSES</c:v>
                  </c:pt>
                  <c:pt idx="200">
                    <c:v>SUBTOTAL                                </c:v>
                  </c:pt>
                  <c:pt idx="201">
                    <c:v> COMMUNICATIONS                    </c:v>
                  </c:pt>
                  <c:pt idx="202">
                    <c:v>  TELEPHONE                             </c:v>
                  </c:pt>
                  <c:pt idx="203">
                    <c:v>SUBTOTAL                                </c:v>
                  </c:pt>
                  <c:pt idx="204">
                    <c:v>ARENA UTILITIES                         </c:v>
                  </c:pt>
                  <c:pt idx="205">
                    <c:v>  FUEL                                  </c:v>
                  </c:pt>
                  <c:pt idx="206">
                    <c:v>  ELECTRICITY</c:v>
                  </c:pt>
                  <c:pt idx="207">
                    <c:v>  WATER                                 </c:v>
                  </c:pt>
                  <c:pt idx="208">
                    <c:v>  SEWER                                 </c:v>
                  </c:pt>
                  <c:pt idx="209">
                    <c:v>SUBTOTAL                                </c:v>
                  </c:pt>
                  <c:pt idx="210">
                    <c:v>CIVIC CENTER EQUIPMENT</c:v>
                  </c:pt>
                  <c:pt idx="211">
                    <c:v>  RESURFACER FUEL</c:v>
                  </c:pt>
                  <c:pt idx="212">
                    <c:v>  RESURFACER REPAIRS</c:v>
                  </c:pt>
                  <c:pt idx="213">
                    <c:v>SUBTOTAL                                </c:v>
                  </c:pt>
                  <c:pt idx="214">
                    <c:v>   TOTAL ARENA                          </c:v>
                  </c:pt>
                  <c:pt idx="215">
                    <c:v> PARKS MAINTENANCE    </c:v>
                  </c:pt>
                  <c:pt idx="216">
                    <c:v> PERSONAL SERVICES     </c:v>
                  </c:pt>
                  <c:pt idx="217">
                    <c:v>  REGULAR PAYROLL - PARKS                     </c:v>
                  </c:pt>
                  <c:pt idx="218">
                    <c:v>  TEMP PAYROLL                     </c:v>
                  </c:pt>
                  <c:pt idx="219">
                    <c:v>  OVERTIME                              </c:v>
                  </c:pt>
                  <c:pt idx="220">
                    <c:v>SUBTOTAL                                </c:v>
                  </c:pt>
                  <c:pt idx="221">
                    <c:v>SUPPLIES              </c:v>
                  </c:pt>
                  <c:pt idx="222">
                    <c:v>  REPAIRS</c:v>
                  </c:pt>
                  <c:pt idx="223">
                    <c:v>  SUPPLIES                              </c:v>
                  </c:pt>
                  <c:pt idx="224">
                    <c:v>  CLOTHING</c:v>
                  </c:pt>
                  <c:pt idx="225">
                    <c:v>  RIVERFRONT</c:v>
                  </c:pt>
                  <c:pt idx="226">
                    <c:v>SUBTOTAL                                </c:v>
                  </c:pt>
                  <c:pt idx="227">
                    <c:v> UTILITIES             </c:v>
                  </c:pt>
                  <c:pt idx="228">
                    <c:v>  FUEL                                  </c:v>
                  </c:pt>
                  <c:pt idx="229">
                    <c:v>  ELECTRICITY                           </c:v>
                  </c:pt>
                  <c:pt idx="230">
                    <c:v>  WATER                                </c:v>
                  </c:pt>
                  <c:pt idx="231">
                    <c:v>  SEWER                                 </c:v>
                  </c:pt>
                  <c:pt idx="232">
                    <c:v>  TRASH</c:v>
                  </c:pt>
                  <c:pt idx="233">
                    <c:v>SUBTOTAL                                </c:v>
                  </c:pt>
                  <c:pt idx="234">
                    <c:v> EQUIPMENT             </c:v>
                  </c:pt>
                  <c:pt idx="235">
                    <c:v>  FUEL                                  </c:v>
                  </c:pt>
                  <c:pt idx="236">
                    <c:v>  PARTS</c:v>
                  </c:pt>
                  <c:pt idx="237">
                    <c:v>  EQUIPMENT REPAIR</c:v>
                  </c:pt>
                  <c:pt idx="238">
                    <c:v>SUBTOTAL                                </c:v>
                  </c:pt>
                  <c:pt idx="239">
                    <c:v>   TOTAL PARKS MAINT             </c:v>
                  </c:pt>
                  <c:pt idx="240">
                    <c:v>P &amp; R BUILDING MAINT</c:v>
                  </c:pt>
                  <c:pt idx="241">
                    <c:v>SUPPLIES           </c:v>
                  </c:pt>
                  <c:pt idx="242">
                    <c:v>  BUILDING                              </c:v>
                  </c:pt>
                  <c:pt idx="243">
                    <c:v>SUBTOTAL                                </c:v>
                  </c:pt>
                  <c:pt idx="244">
                    <c:v>UTILITIES          </c:v>
                  </c:pt>
                  <c:pt idx="245">
                    <c:v>  FUEL                                  </c:v>
                  </c:pt>
                  <c:pt idx="246">
                    <c:v>  ELECTRICITY                           </c:v>
                  </c:pt>
                  <c:pt idx="247">
                    <c:v>  WATER                                 </c:v>
                  </c:pt>
                  <c:pt idx="248">
                    <c:v>  SEWER                                 </c:v>
                  </c:pt>
                  <c:pt idx="249">
                    <c:v>SUBTOTAL                                </c:v>
                  </c:pt>
                  <c:pt idx="250">
                    <c:v>   TOTAL BUILD MAINT          </c:v>
                  </c:pt>
                  <c:pt idx="251">
                    <c:v>   TOTAL PARKS &amp; REC</c:v>
                  </c:pt>
                  <c:pt idx="252">
                    <c:v>AIRPORT ADMIN                </c:v>
                  </c:pt>
                  <c:pt idx="253">
                    <c:v>PERSONAL SERVICES</c:v>
                  </c:pt>
                  <c:pt idx="254">
                    <c:v>  REG. PAYROLL</c:v>
                  </c:pt>
                  <c:pt idx="255">
                    <c:v>  PART TIME                   </c:v>
                  </c:pt>
                  <c:pt idx="256">
                    <c:v>  OVERTIME</c:v>
                  </c:pt>
                  <c:pt idx="257">
                    <c:v>             SUBTOTAL</c:v>
                  </c:pt>
                  <c:pt idx="258">
                    <c:v> CONTRACT SERVICES        </c:v>
                  </c:pt>
                  <c:pt idx="259">
                    <c:v>  TANK REGISTRATION</c:v>
                  </c:pt>
                  <c:pt idx="260">
                    <c:v>  HEATING</c:v>
                  </c:pt>
                  <c:pt idx="261">
                    <c:v>  SERVICE FEES</c:v>
                  </c:pt>
                  <c:pt idx="262">
                    <c:v>  INS. LIA.</c:v>
                  </c:pt>
                  <c:pt idx="263">
                    <c:v>  MOWING</c:v>
                  </c:pt>
                  <c:pt idx="264">
                    <c:v>  BUILDING MAINT </c:v>
                  </c:pt>
                  <c:pt idx="265">
                    <c:v>SUBTOTAL                                </c:v>
                  </c:pt>
                  <c:pt idx="266">
                    <c:v> SUPPLIES                 </c:v>
                  </c:pt>
                  <c:pt idx="267">
                    <c:v>  SMALL TOOLS</c:v>
                  </c:pt>
                  <c:pt idx="268">
                    <c:v>  SUPPLIES                              </c:v>
                  </c:pt>
                  <c:pt idx="269">
                    <c:v>  JET A PURCHASES</c:v>
                  </c:pt>
                  <c:pt idx="270">
                    <c:v>  AVIATION 100</c:v>
                  </c:pt>
                  <c:pt idx="271">
                    <c:v>  OIL/GREASE</c:v>
                  </c:pt>
                  <c:pt idx="272">
                    <c:v>SUBTOTAL                                </c:v>
                  </c:pt>
                  <c:pt idx="273">
                    <c:v>EXPENSES</c:v>
                  </c:pt>
                  <c:pt idx="274">
                    <c:v>   TRAVEL</c:v>
                  </c:pt>
                  <c:pt idx="275">
                    <c:v>   DUES</c:v>
                  </c:pt>
                  <c:pt idx="276">
                    <c:v>   ADVERTISING &amp; PROMOTION</c:v>
                  </c:pt>
                  <c:pt idx="277">
                    <c:v>   POSTAGE</c:v>
                  </c:pt>
                  <c:pt idx="278">
                    <c:v>   PERMITS/FEES</c:v>
                  </c:pt>
                  <c:pt idx="279">
                    <c:v>              SUBTOTAL                                </c:v>
                  </c:pt>
                  <c:pt idx="280">
                    <c:v> COMMUNICATIONS           </c:v>
                  </c:pt>
                  <c:pt idx="281">
                    <c:v>  TELEPHONE                             </c:v>
                  </c:pt>
                  <c:pt idx="282">
                    <c:v>  INTERNET</c:v>
                  </c:pt>
                  <c:pt idx="283">
                    <c:v>SUBTOTAL                                </c:v>
                  </c:pt>
                  <c:pt idx="284">
                    <c:v>UTILITIES</c:v>
                  </c:pt>
                  <c:pt idx="285">
                    <c:v>  FUEL</c:v>
                  </c:pt>
                  <c:pt idx="286">
                    <c:v>  ELECTRICITY</c:v>
                  </c:pt>
                  <c:pt idx="287">
                    <c:v>  WATER</c:v>
                  </c:pt>
                  <c:pt idx="288">
                    <c:v>  SEWER</c:v>
                  </c:pt>
                  <c:pt idx="289">
                    <c:v>SUBTOTAL                                </c:v>
                  </c:pt>
                  <c:pt idx="290">
                    <c:v>EQUIPMENT</c:v>
                  </c:pt>
                  <c:pt idx="291">
                    <c:v>  Equipment Repair</c:v>
                  </c:pt>
                  <c:pt idx="292">
                    <c:v>SUBTOTAL                                </c:v>
                  </c:pt>
                  <c:pt idx="293">
                    <c:v>   TOTAL AIRPORT ADMIN</c:v>
                  </c:pt>
                  <c:pt idx="294">
                    <c:v>   TOTAL AIRPORT</c:v>
                  </c:pt>
                  <c:pt idx="295">
                    <c:v>PLANNING BOARD                          </c:v>
                  </c:pt>
                  <c:pt idx="296">
                    <c:v>CONTRACT SERVICES</c:v>
                  </c:pt>
                  <c:pt idx="297">
                    <c:v>  CONSULTANTS</c:v>
                  </c:pt>
                  <c:pt idx="298">
                    <c:v>SUBTOTAL                                </c:v>
                  </c:pt>
                  <c:pt idx="299">
                    <c:v> OFFICE               </c:v>
                  </c:pt>
                  <c:pt idx="300">
                    <c:v>  SUPPLIES               </c:v>
                  </c:pt>
                  <c:pt idx="301">
                    <c:v>SUBTOTAL                                </c:v>
                  </c:pt>
                  <c:pt idx="302">
                    <c:v>EXPENSES</c:v>
                  </c:pt>
                  <c:pt idx="303">
                    <c:v>  TRAINING</c:v>
                  </c:pt>
                  <c:pt idx="304">
                    <c:v>  ADVERTISING</c:v>
                  </c:pt>
                  <c:pt idx="305">
                    <c:v>  POSTAGE</c:v>
                  </c:pt>
                  <c:pt idx="306">
                    <c:v>SUBTOTAL                                </c:v>
                  </c:pt>
                  <c:pt idx="307">
                    <c:v>   TOTAL PLANNING BRD                </c:v>
                  </c:pt>
                  <c:pt idx="308">
                    <c:v>EMPLOYEE BENEFITS</c:v>
                  </c:pt>
                  <c:pt idx="309">
                    <c:v>  FICA                                  </c:v>
                  </c:pt>
                  <c:pt idx="310">
                    <c:v>  RETIREMENT</c:v>
                  </c:pt>
                  <c:pt idx="311">
                    <c:v>  UNEMPLOYMENT                          </c:v>
                  </c:pt>
                  <c:pt idx="312">
                    <c:v>  INCOME PROTECT                    </c:v>
                  </c:pt>
                  <c:pt idx="313">
                    <c:v>  MEDICAL                               </c:v>
                  </c:pt>
                  <c:pt idx="314">
                    <c:v>  LIFE INSURANCE                        </c:v>
                  </c:pt>
                  <c:pt idx="315">
                    <c:v>  WORKERS COMPENSATION       </c:v>
                  </c:pt>
                  <c:pt idx="316">
                    <c:v>  MAINE PAID FAMILY MEDICAL LEAVE ACT</c:v>
                  </c:pt>
                  <c:pt idx="317">
                    <c:v>SUBTOTAL                                </c:v>
                  </c:pt>
                  <c:pt idx="318">
                    <c:v>   TOTAL EMPL BENEFITS</c:v>
                  </c:pt>
                  <c:pt idx="319">
                    <c:v>DEBT SERVICE                            </c:v>
                  </c:pt>
                  <c:pt idx="320">
                    <c:v>  ROAD &amp; SIDEWALK BOND   Maturity *2029</c:v>
                  </c:pt>
                  <c:pt idx="321">
                    <c:v>  INT-TEMP LOANS -TAN              </c:v>
                  </c:pt>
                  <c:pt idx="322">
                    <c:v>  SHORT TERM LOAN </c:v>
                  </c:pt>
                  <c:pt idx="323">
                    <c:v>  PW EQUIPMENT/GMB REPAIR</c:v>
                  </c:pt>
                  <c:pt idx="324">
                    <c:v>  JOHN DEERE MOTOR GRADER *2025</c:v>
                  </c:pt>
                  <c:pt idx="325">
                    <c:v>  PWD 2022 WESTERN STAR *2024</c:v>
                  </c:pt>
                  <c:pt idx="326">
                    <c:v>  (4) FORD E-450 AMBULANCES  *2025</c:v>
                  </c:pt>
                  <c:pt idx="327">
                    <c:v>  2020 JOHNSTON SWEEPER  *2027</c:v>
                  </c:pt>
                  <c:pt idx="328">
                    <c:v>  PWD 2022 CHEV 250 HD PICKUP *2027</c:v>
                  </c:pt>
                  <c:pt idx="329">
                    <c:v>  JOHN DEERE LOADER *2028</c:v>
                  </c:pt>
                  <c:pt idx="330">
                    <c:v>  RESERVIOR HILL BOND </c:v>
                  </c:pt>
                  <c:pt idx="331">
                    <c:v>  JAWS OF LIFE (1st PMT 2027) *2029</c:v>
                  </c:pt>
                  <c:pt idx="332">
                    <c:v>  PW LIEBHERR EXCAVATOR *NEW*</c:v>
                  </c:pt>
                  <c:pt idx="333">
                    <c:v>  ROAD BOND 11/4/25 *NEW*</c:v>
                  </c:pt>
                  <c:pt idx="334">
                    <c:v>SUBTOTAL                                </c:v>
                  </c:pt>
                  <c:pt idx="335">
                    <c:v>   TOTAL DEBT SERVICE                   </c:v>
                  </c:pt>
                  <c:pt idx="336">
                    <c:v>RELATED SERVICES</c:v>
                  </c:pt>
                  <c:pt idx="337">
                    <c:v>  CHAMBER OF COMMERCE</c:v>
                  </c:pt>
                  <c:pt idx="338">
                    <c:v>  LIBRARY                               </c:v>
                  </c:pt>
                  <c:pt idx="339">
                    <c:v>  Life Flight </c:v>
                  </c:pt>
                  <c:pt idx="340">
                    <c:v>  NO ME DEV COMM</c:v>
                  </c:pt>
                  <c:pt idx="341">
                    <c:v>  AROOS  AGENCY AGING </c:v>
                  </c:pt>
                  <c:pt idx="342">
                    <c:v>  SNOWMOBILE CLUB</c:v>
                  </c:pt>
                  <c:pt idx="343">
                    <c:v>  SADC    </c:v>
                  </c:pt>
                  <c:pt idx="344">
                    <c:v>  Southern Aroostook Soil &amp; Water Cons. District</c:v>
                  </c:pt>
                  <c:pt idx="345">
                    <c:v>  Maine Families Aroostook</c:v>
                  </c:pt>
                  <c:pt idx="346">
                    <c:v>  ACAP</c:v>
                  </c:pt>
                  <c:pt idx="347">
                    <c:v>  HOULTON CANOPY CREW</c:v>
                  </c:pt>
                  <c:pt idx="348">
                    <c:v>  Day One Windham, ME </c:v>
                  </c:pt>
                  <c:pt idx="349">
                    <c:v>  Homeless Services of Aroostook</c:v>
                  </c:pt>
                  <c:pt idx="350">
                    <c:v>  Northern Maine Veterans Cemetery</c:v>
                  </c:pt>
                  <c:pt idx="352">
                    <c:v>SUBTOTAL                                </c:v>
                  </c:pt>
                  <c:pt idx="353">
                    <c:v>   TOTAL RELATED SERVICES</c:v>
                  </c:pt>
                  <c:pt idx="354">
                    <c:v>TAX ABATEMENTS</c:v>
                  </c:pt>
                  <c:pt idx="355">
                    <c:v>  TAX ABATEMENTS                        </c:v>
                  </c:pt>
                  <c:pt idx="356">
                    <c:v>SUBTOTAL                                </c:v>
                  </c:pt>
                  <c:pt idx="357">
                    <c:v> TOTAL TAX ABATEMENTS              </c:v>
                  </c:pt>
                </c:lvl>
                <c:lvl>
                  <c:pt idx="0">
                    <c:v>54-0-00                         </c:v>
                  </c:pt>
                  <c:pt idx="1">
                    <c:v>54-2-41                         </c:v>
                  </c:pt>
                  <c:pt idx="4">
                    <c:v>55-0-00                         </c:v>
                  </c:pt>
                  <c:pt idx="5">
                    <c:v>55-1-00                         </c:v>
                  </c:pt>
                  <c:pt idx="6">
                    <c:v>55-1-03                         </c:v>
                  </c:pt>
                  <c:pt idx="8">
                    <c:v>55-2-00                         </c:v>
                  </c:pt>
                  <c:pt idx="9">
                    <c:v>55-2-51</c:v>
                  </c:pt>
                  <c:pt idx="11">
                    <c:v>55-3-00                         </c:v>
                  </c:pt>
                  <c:pt idx="12">
                    <c:v>55-3-01                         </c:v>
                  </c:pt>
                  <c:pt idx="13">
                    <c:v>55-3-15                         </c:v>
                  </c:pt>
                  <c:pt idx="15">
                    <c:v>55-4-00                         </c:v>
                  </c:pt>
                  <c:pt idx="16">
                    <c:v>55-4-01                         </c:v>
                  </c:pt>
                  <c:pt idx="17">
                    <c:v>55-4-04                         </c:v>
                  </c:pt>
                  <c:pt idx="18">
                    <c:v>55-4-05                         </c:v>
                  </c:pt>
                  <c:pt idx="19">
                    <c:v>55-4-06                         </c:v>
                  </c:pt>
                  <c:pt idx="20">
                    <c:v>55-4-08                         </c:v>
                  </c:pt>
                  <c:pt idx="22">
                    <c:v>55-5-00                         </c:v>
                  </c:pt>
                  <c:pt idx="23">
                    <c:v>55-5-01                         </c:v>
                  </c:pt>
                  <c:pt idx="26">
                    <c:v>56-0-00                         </c:v>
                  </c:pt>
                  <c:pt idx="27">
                    <c:v>56-1-00                         </c:v>
                  </c:pt>
                  <c:pt idx="28">
                    <c:v>56-1-10                         </c:v>
                  </c:pt>
                  <c:pt idx="29">
                    <c:v>56-1-12</c:v>
                  </c:pt>
                  <c:pt idx="31">
                    <c:v>56-3-00                         </c:v>
                  </c:pt>
                  <c:pt idx="32">
                    <c:v>56-3-08                         </c:v>
                  </c:pt>
                  <c:pt idx="33">
                    <c:v>56-3-10                         </c:v>
                  </c:pt>
                  <c:pt idx="34">
                    <c:v>56-3-40                         </c:v>
                  </c:pt>
                  <c:pt idx="35">
                    <c:v>56-3-49                         </c:v>
                  </c:pt>
                  <c:pt idx="38">
                    <c:v>62-0-00</c:v>
                  </c:pt>
                  <c:pt idx="39">
                    <c:v>62-2-00                         </c:v>
                  </c:pt>
                  <c:pt idx="40">
                    <c:v>62-2-13</c:v>
                  </c:pt>
                  <c:pt idx="43">
                    <c:v>62-3-42                         </c:v>
                  </c:pt>
                  <c:pt idx="44">
                    <c:v>62-3-44                         </c:v>
                  </c:pt>
                  <c:pt idx="45">
                    <c:v>62-3-45                         </c:v>
                  </c:pt>
                  <c:pt idx="46">
                    <c:v>62-3-12</c:v>
                  </c:pt>
                  <c:pt idx="49">
                    <c:v>66-0-00                         </c:v>
                  </c:pt>
                  <c:pt idx="50">
                    <c:v>66-1-00                         </c:v>
                  </c:pt>
                  <c:pt idx="51">
                    <c:v>66-1-10                         </c:v>
                  </c:pt>
                  <c:pt idx="52">
                    <c:v>66-1-12</c:v>
                  </c:pt>
                  <c:pt idx="53">
                    <c:v>66-1-40</c:v>
                  </c:pt>
                  <c:pt idx="55">
                    <c:v>66-3-00                         </c:v>
                  </c:pt>
                  <c:pt idx="56">
                    <c:v>66-3-40                         </c:v>
                  </c:pt>
                  <c:pt idx="57">
                    <c:v>66-3-41</c:v>
                  </c:pt>
                  <c:pt idx="59">
                    <c:v>67-2-00</c:v>
                  </c:pt>
                  <c:pt idx="60">
                    <c:v>67-2-41</c:v>
                  </c:pt>
                  <c:pt idx="63">
                    <c:v>68-0-00</c:v>
                  </c:pt>
                  <c:pt idx="64">
                    <c:v>68-2-00                         </c:v>
                  </c:pt>
                  <c:pt idx="65">
                    <c:v>68-2-10                         </c:v>
                  </c:pt>
                  <c:pt idx="66">
                    <c:v>68-2-41                         </c:v>
                  </c:pt>
                  <c:pt idx="68">
                    <c:v>68-4-00</c:v>
                  </c:pt>
                  <c:pt idx="69">
                    <c:v>68-4-09</c:v>
                  </c:pt>
                  <c:pt idx="72">
                    <c:v>69-0-00</c:v>
                  </c:pt>
                  <c:pt idx="73">
                    <c:v>69-2-00</c:v>
                  </c:pt>
                  <c:pt idx="74">
                    <c:v>69-2-10</c:v>
                  </c:pt>
                  <c:pt idx="77">
                    <c:v>71-0-00                         </c:v>
                  </c:pt>
                  <c:pt idx="78">
                    <c:v>71-2-00                         </c:v>
                  </c:pt>
                  <c:pt idx="79">
                    <c:v>71-2-15                         </c:v>
                  </c:pt>
                  <c:pt idx="81">
                    <c:v>71-3-00                         </c:v>
                  </c:pt>
                  <c:pt idx="82">
                    <c:v>71-3-10                         </c:v>
                  </c:pt>
                  <c:pt idx="83">
                    <c:v>71-3-47                         </c:v>
                  </c:pt>
                  <c:pt idx="87">
                    <c:v>99-1-00</c:v>
                  </c:pt>
                  <c:pt idx="88">
                    <c:v>99-1-10</c:v>
                  </c:pt>
                  <c:pt idx="90">
                    <c:v>99-2-00</c:v>
                  </c:pt>
                  <c:pt idx="91">
                    <c:v>99-2-19</c:v>
                  </c:pt>
                  <c:pt idx="92">
                    <c:v>99-2-31</c:v>
                  </c:pt>
                  <c:pt idx="94">
                    <c:v>99-3-00</c:v>
                  </c:pt>
                  <c:pt idx="95">
                    <c:v>99-3-01</c:v>
                  </c:pt>
                  <c:pt idx="96">
                    <c:v>99-3-08</c:v>
                  </c:pt>
                  <c:pt idx="97">
                    <c:v>99-3-09</c:v>
                  </c:pt>
                  <c:pt idx="98">
                    <c:v>99-3-10</c:v>
                  </c:pt>
                  <c:pt idx="99">
                    <c:v>99-3-15</c:v>
                  </c:pt>
                  <c:pt idx="100">
                    <c:v>99-3-21</c:v>
                  </c:pt>
                  <c:pt idx="101">
                    <c:v>99-3-26</c:v>
                  </c:pt>
                  <c:pt idx="102">
                    <c:v>99-3-27</c:v>
                  </c:pt>
                  <c:pt idx="103">
                    <c:v>99-3-28</c:v>
                  </c:pt>
                  <c:pt idx="105">
                    <c:v>99-4-00</c:v>
                  </c:pt>
                  <c:pt idx="106">
                    <c:v>99-4-09</c:v>
                  </c:pt>
                  <c:pt idx="107">
                    <c:v>99-4-10</c:v>
                  </c:pt>
                  <c:pt idx="109">
                    <c:v>99-6-00</c:v>
                  </c:pt>
                  <c:pt idx="110">
                    <c:v>99-6-01</c:v>
                  </c:pt>
                  <c:pt idx="111">
                    <c:v>99-6-02</c:v>
                  </c:pt>
                  <c:pt idx="112">
                    <c:v>99-6-03</c:v>
                  </c:pt>
                  <c:pt idx="113">
                    <c:v>99-6-06 </c:v>
                  </c:pt>
                  <c:pt idx="115">
                    <c:v>99-7-00</c:v>
                  </c:pt>
                  <c:pt idx="116">
                    <c:v>99-7-06</c:v>
                  </c:pt>
                  <c:pt idx="117">
                    <c:v>99-7-07</c:v>
                  </c:pt>
                  <c:pt idx="118">
                    <c:v>99-7-08</c:v>
                  </c:pt>
                  <c:pt idx="119">
                    <c:v>99-7-09</c:v>
                  </c:pt>
                  <c:pt idx="120">
                    <c:v>99-7-10</c:v>
                  </c:pt>
                  <c:pt idx="121">
                    <c:v>99-7-13</c:v>
                  </c:pt>
                  <c:pt idx="122">
                    <c:v>99-7-14</c:v>
                  </c:pt>
                  <c:pt idx="123">
                    <c:v>99-7-16</c:v>
                  </c:pt>
                  <c:pt idx="127">
                    <c:v>74-0-00                         </c:v>
                  </c:pt>
                  <c:pt idx="128">
                    <c:v>74-1-00                         </c:v>
                  </c:pt>
                  <c:pt idx="129">
                    <c:v>74-1-04                         </c:v>
                  </c:pt>
                  <c:pt idx="130">
                    <c:v>74-1-05                         </c:v>
                  </c:pt>
                  <c:pt idx="131">
                    <c:v>74-1-07</c:v>
                  </c:pt>
                  <c:pt idx="133">
                    <c:v>74-2-00</c:v>
                  </c:pt>
                  <c:pt idx="134">
                    <c:v>74-2-09</c:v>
                  </c:pt>
                  <c:pt idx="135">
                    <c:v>74-2-20</c:v>
                  </c:pt>
                  <c:pt idx="136">
                    <c:v>74-2-42</c:v>
                  </c:pt>
                  <c:pt idx="138">
                    <c:v>74-3-00                         </c:v>
                  </c:pt>
                  <c:pt idx="139">
                    <c:v>74-3-01                         </c:v>
                  </c:pt>
                  <c:pt idx="140">
                    <c:v>74-3-07</c:v>
                  </c:pt>
                  <c:pt idx="141">
                    <c:v>74-3-10</c:v>
                  </c:pt>
                  <c:pt idx="142">
                    <c:v>74-3-16</c:v>
                  </c:pt>
                  <c:pt idx="143">
                    <c:v>74-3-20</c:v>
                  </c:pt>
                  <c:pt idx="145">
                    <c:v>74-4-00                         </c:v>
                  </c:pt>
                  <c:pt idx="146">
                    <c:v>74-4-01</c:v>
                  </c:pt>
                  <c:pt idx="147">
                    <c:v>74-4-03                         </c:v>
                  </c:pt>
                  <c:pt idx="148">
                    <c:v>74-4-05                         </c:v>
                  </c:pt>
                  <c:pt idx="149">
                    <c:v>74-4-06                         </c:v>
                  </c:pt>
                  <c:pt idx="150">
                    <c:v>74-4-08                         </c:v>
                  </c:pt>
                  <c:pt idx="152">
                    <c:v>74-5-00                         </c:v>
                  </c:pt>
                  <c:pt idx="153">
                    <c:v>74-5-01                         </c:v>
                  </c:pt>
                  <c:pt idx="156">
                    <c:v>75-0-00                         </c:v>
                  </c:pt>
                  <c:pt idx="157">
                    <c:v>75-1-00                         </c:v>
                  </c:pt>
                  <c:pt idx="158">
                    <c:v>75-1-11                         </c:v>
                  </c:pt>
                  <c:pt idx="160">
                    <c:v>75-3-00                         </c:v>
                  </c:pt>
                  <c:pt idx="161">
                    <c:v>75-3-10                         </c:v>
                  </c:pt>
                  <c:pt idx="162">
                    <c:v>75-3-15</c:v>
                  </c:pt>
                  <c:pt idx="163">
                    <c:v>75-5-01</c:v>
                  </c:pt>
                  <c:pt idx="166">
                    <c:v>77-1-00</c:v>
                  </c:pt>
                  <c:pt idx="167">
                    <c:v>77-1-11</c:v>
                  </c:pt>
                  <c:pt idx="168">
                    <c:v>77-1-11</c:v>
                  </c:pt>
                  <c:pt idx="170">
                    <c:v>77-3-00</c:v>
                  </c:pt>
                  <c:pt idx="171">
                    <c:v>77-3-12</c:v>
                  </c:pt>
                  <c:pt idx="172">
                    <c:v>77-3-10</c:v>
                  </c:pt>
                  <c:pt idx="173">
                    <c:v>77-3-13</c:v>
                  </c:pt>
                  <c:pt idx="174">
                    <c:v>NEW</c:v>
                  </c:pt>
                  <c:pt idx="177">
                    <c:v>78-0-00                         </c:v>
                  </c:pt>
                  <c:pt idx="178">
                    <c:v>78-1-00                         </c:v>
                  </c:pt>
                  <c:pt idx="179">
                    <c:v>78-1-04</c:v>
                  </c:pt>
                  <c:pt idx="180">
                    <c:v>78-1-11                         </c:v>
                  </c:pt>
                  <c:pt idx="182">
                    <c:v>78-2-00</c:v>
                  </c:pt>
                  <c:pt idx="183">
                    <c:v>78-2-08</c:v>
                  </c:pt>
                  <c:pt idx="184">
                    <c:v>78-2-09</c:v>
                  </c:pt>
                  <c:pt idx="185">
                    <c:v>78-2-20</c:v>
                  </c:pt>
                  <c:pt idx="186">
                    <c:v>78-2-20</c:v>
                  </c:pt>
                  <c:pt idx="187">
                    <c:v>78-2-54</c:v>
                  </c:pt>
                  <c:pt idx="189">
                    <c:v>78-3-00                         </c:v>
                  </c:pt>
                  <c:pt idx="190">
                    <c:v>78-3-01</c:v>
                  </c:pt>
                  <c:pt idx="191">
                    <c:v>78-3-02</c:v>
                  </c:pt>
                  <c:pt idx="192">
                    <c:v>78-3-10                         </c:v>
                  </c:pt>
                  <c:pt idx="193">
                    <c:v>78-3-34</c:v>
                  </c:pt>
                  <c:pt idx="195">
                    <c:v>78-4-00</c:v>
                  </c:pt>
                  <c:pt idx="196">
                    <c:v>78-4-05</c:v>
                  </c:pt>
                  <c:pt idx="197">
                    <c:v>78-4-08</c:v>
                  </c:pt>
                  <c:pt idx="198">
                    <c:v>78-4-06</c:v>
                  </c:pt>
                  <c:pt idx="199">
                    <c:v>NEW</c:v>
                  </c:pt>
                  <c:pt idx="201">
                    <c:v>78-5-00                         </c:v>
                  </c:pt>
                  <c:pt idx="202">
                    <c:v>78-5-01                         </c:v>
                  </c:pt>
                  <c:pt idx="204">
                    <c:v>78-6-00                         </c:v>
                  </c:pt>
                  <c:pt idx="205">
                    <c:v>78-6-01                         </c:v>
                  </c:pt>
                  <c:pt idx="206">
                    <c:v>78-6-02                         </c:v>
                  </c:pt>
                  <c:pt idx="207">
                    <c:v>78-6-03                         </c:v>
                  </c:pt>
                  <c:pt idx="208">
                    <c:v>78-6-04                         </c:v>
                  </c:pt>
                  <c:pt idx="210">
                    <c:v>78-7-00</c:v>
                  </c:pt>
                  <c:pt idx="211">
                    <c:v>78-7-06</c:v>
                  </c:pt>
                  <c:pt idx="212">
                    <c:v>78-7-10</c:v>
                  </c:pt>
                  <c:pt idx="215">
                    <c:v>79-0-00                         </c:v>
                  </c:pt>
                  <c:pt idx="216">
                    <c:v>79-1-00                         </c:v>
                  </c:pt>
                  <c:pt idx="217">
                    <c:v>79-1-10                         </c:v>
                  </c:pt>
                  <c:pt idx="218">
                    <c:v>79-1-11                         </c:v>
                  </c:pt>
                  <c:pt idx="219">
                    <c:v>79-1-12                         </c:v>
                  </c:pt>
                  <c:pt idx="221">
                    <c:v>79-3-00                         </c:v>
                  </c:pt>
                  <c:pt idx="222">
                    <c:v>79-3-02</c:v>
                  </c:pt>
                  <c:pt idx="223">
                    <c:v>79-3-10                         </c:v>
                  </c:pt>
                  <c:pt idx="224">
                    <c:v>79-3-15</c:v>
                  </c:pt>
                  <c:pt idx="225">
                    <c:v>79-3-20</c:v>
                  </c:pt>
                  <c:pt idx="227">
                    <c:v>79-6-00                         </c:v>
                  </c:pt>
                  <c:pt idx="228">
                    <c:v>79-6-01                         </c:v>
                  </c:pt>
                  <c:pt idx="229">
                    <c:v>79-6-02                         </c:v>
                  </c:pt>
                  <c:pt idx="230">
                    <c:v>79-6-03                         </c:v>
                  </c:pt>
                  <c:pt idx="231">
                    <c:v>79-6-04                         </c:v>
                  </c:pt>
                  <c:pt idx="232">
                    <c:v>79-6-06</c:v>
                  </c:pt>
                  <c:pt idx="234">
                    <c:v>79-7-00                         </c:v>
                  </c:pt>
                  <c:pt idx="235">
                    <c:v>79-7-06                         </c:v>
                  </c:pt>
                  <c:pt idx="236">
                    <c:v>79-7-10</c:v>
                  </c:pt>
                  <c:pt idx="237">
                    <c:v>79-7-11                         </c:v>
                  </c:pt>
                  <c:pt idx="240">
                    <c:v>80-0-00                         </c:v>
                  </c:pt>
                  <c:pt idx="241">
                    <c:v>80-3-00                         </c:v>
                  </c:pt>
                  <c:pt idx="242">
                    <c:v>80-3-26                         </c:v>
                  </c:pt>
                  <c:pt idx="244">
                    <c:v>80-6-00                         </c:v>
                  </c:pt>
                  <c:pt idx="245">
                    <c:v>80-6-01                         </c:v>
                  </c:pt>
                  <c:pt idx="246">
                    <c:v>80-6-02                         </c:v>
                  </c:pt>
                  <c:pt idx="247">
                    <c:v>80-6-03                         </c:v>
                  </c:pt>
                  <c:pt idx="248">
                    <c:v>80-6-04                         </c:v>
                  </c:pt>
                  <c:pt idx="252">
                    <c:v>83-0-00                         </c:v>
                  </c:pt>
                  <c:pt idx="253">
                    <c:v>83-1-00</c:v>
                  </c:pt>
                  <c:pt idx="254">
                    <c:v>83-1-10</c:v>
                  </c:pt>
                  <c:pt idx="255">
                    <c:v>83-1-11</c:v>
                  </c:pt>
                  <c:pt idx="256">
                    <c:v>83-1-12</c:v>
                  </c:pt>
                  <c:pt idx="258">
                    <c:v>83-2-00                         </c:v>
                  </c:pt>
                  <c:pt idx="259">
                    <c:v>83-2-13</c:v>
                  </c:pt>
                  <c:pt idx="260">
                    <c:v>83-2-19</c:v>
                  </c:pt>
                  <c:pt idx="261">
                    <c:v>83-2-32                         </c:v>
                  </c:pt>
                  <c:pt idx="262">
                    <c:v>83-2-33</c:v>
                  </c:pt>
                  <c:pt idx="263">
                    <c:v>83-2-55</c:v>
                  </c:pt>
                  <c:pt idx="264">
                    <c:v>83-2-61</c:v>
                  </c:pt>
                  <c:pt idx="266">
                    <c:v>83-3-00                         </c:v>
                  </c:pt>
                  <c:pt idx="267">
                    <c:v>83-3-09</c:v>
                  </c:pt>
                  <c:pt idx="268">
                    <c:v>83-3-10                         </c:v>
                  </c:pt>
                  <c:pt idx="269">
                    <c:v>83-3-50</c:v>
                  </c:pt>
                  <c:pt idx="270">
                    <c:v>83-3-51</c:v>
                  </c:pt>
                  <c:pt idx="271">
                    <c:v>83-3-53</c:v>
                  </c:pt>
                  <c:pt idx="273">
                    <c:v>83-4-00</c:v>
                  </c:pt>
                  <c:pt idx="274">
                    <c:v>83-4-01</c:v>
                  </c:pt>
                  <c:pt idx="275">
                    <c:v>83-4-03</c:v>
                  </c:pt>
                  <c:pt idx="276">
                    <c:v>83-4-06</c:v>
                  </c:pt>
                  <c:pt idx="277">
                    <c:v>83-4-08</c:v>
                  </c:pt>
                  <c:pt idx="278">
                    <c:v>83-4-09</c:v>
                  </c:pt>
                  <c:pt idx="280">
                    <c:v>83-5-00                         </c:v>
                  </c:pt>
                  <c:pt idx="281">
                    <c:v>83-5-01                         </c:v>
                  </c:pt>
                  <c:pt idx="282">
                    <c:v>83-5-18</c:v>
                  </c:pt>
                  <c:pt idx="284">
                    <c:v>83-6-00</c:v>
                  </c:pt>
                  <c:pt idx="285">
                    <c:v>83-6-01</c:v>
                  </c:pt>
                  <c:pt idx="286">
                    <c:v>83-6-02</c:v>
                  </c:pt>
                  <c:pt idx="287">
                    <c:v>83-6-03</c:v>
                  </c:pt>
                  <c:pt idx="288">
                    <c:v>83-6-04</c:v>
                  </c:pt>
                  <c:pt idx="290">
                    <c:v>83-7-00</c:v>
                  </c:pt>
                  <c:pt idx="291">
                    <c:v>83-7-01</c:v>
                  </c:pt>
                  <c:pt idx="295">
                    <c:v>92-0-00                         </c:v>
                  </c:pt>
                  <c:pt idx="296">
                    <c:v>92-2-00</c:v>
                  </c:pt>
                  <c:pt idx="297">
                    <c:v>92-2-10</c:v>
                  </c:pt>
                  <c:pt idx="299">
                    <c:v>92-3-00                         </c:v>
                  </c:pt>
                  <c:pt idx="300">
                    <c:v>92-3-01                         </c:v>
                  </c:pt>
                  <c:pt idx="302">
                    <c:v>92-4-00</c:v>
                  </c:pt>
                  <c:pt idx="303">
                    <c:v>92-4-05</c:v>
                  </c:pt>
                  <c:pt idx="304">
                    <c:v>92-4-06</c:v>
                  </c:pt>
                  <c:pt idx="305">
                    <c:v>92-4-08</c:v>
                  </c:pt>
                  <c:pt idx="309">
                    <c:v>93-9-41</c:v>
                  </c:pt>
                  <c:pt idx="310">
                    <c:v>93-9-42</c:v>
                  </c:pt>
                  <c:pt idx="311">
                    <c:v>93-9-43</c:v>
                  </c:pt>
                  <c:pt idx="312">
                    <c:v>93-9-44</c:v>
                  </c:pt>
                  <c:pt idx="313">
                    <c:v>93-9-45</c:v>
                  </c:pt>
                  <c:pt idx="314">
                    <c:v>93-9-46</c:v>
                  </c:pt>
                  <c:pt idx="315">
                    <c:v>93-9-47</c:v>
                  </c:pt>
                  <c:pt idx="316">
                    <c:v>93-9-85</c:v>
                  </c:pt>
                  <c:pt idx="319">
                    <c:v>95-0-00                         </c:v>
                  </c:pt>
                  <c:pt idx="320">
                    <c:v>95-9-01</c:v>
                  </c:pt>
                  <c:pt idx="321">
                    <c:v>95-9-03                         </c:v>
                  </c:pt>
                  <c:pt idx="322">
                    <c:v>95-9-04</c:v>
                  </c:pt>
                  <c:pt idx="323">
                    <c:v>95-9-07</c:v>
                  </c:pt>
                  <c:pt idx="324">
                    <c:v>95-9-10</c:v>
                  </c:pt>
                  <c:pt idx="325">
                    <c:v>95-9-11</c:v>
                  </c:pt>
                  <c:pt idx="326">
                    <c:v>95-7-26</c:v>
                  </c:pt>
                  <c:pt idx="327">
                    <c:v>95-9-50</c:v>
                  </c:pt>
                  <c:pt idx="328">
                    <c:v>95-9-51</c:v>
                  </c:pt>
                  <c:pt idx="329">
                    <c:v>95-9-68</c:v>
                  </c:pt>
                  <c:pt idx="330">
                    <c:v>95-9-70</c:v>
                  </c:pt>
                  <c:pt idx="331">
                    <c:v>95-9-71</c:v>
                  </c:pt>
                  <c:pt idx="332">
                    <c:v>New</c:v>
                  </c:pt>
                  <c:pt idx="333">
                    <c:v>New</c:v>
                  </c:pt>
                  <c:pt idx="336">
                    <c:v>96-0-00                         </c:v>
                  </c:pt>
                  <c:pt idx="337">
                    <c:v>96-9-12</c:v>
                  </c:pt>
                  <c:pt idx="338">
                    <c:v>96-9-13                         </c:v>
                  </c:pt>
                  <c:pt idx="339">
                    <c:v>96-9-28</c:v>
                  </c:pt>
                  <c:pt idx="340">
                    <c:v>96-9-25                         </c:v>
                  </c:pt>
                  <c:pt idx="341">
                    <c:v>96-9-29</c:v>
                  </c:pt>
                  <c:pt idx="342">
                    <c:v>96-9-35</c:v>
                  </c:pt>
                  <c:pt idx="343">
                    <c:v>96-9-67</c:v>
                  </c:pt>
                  <c:pt idx="354">
                    <c:v>97-0-00                         </c:v>
                  </c:pt>
                  <c:pt idx="355">
                    <c:v>97-9-55                         </c:v>
                  </c:pt>
                </c:lvl>
              </c:multiLvlStrCache>
            </c:multiLvlStrRef>
          </c:cat>
          <c:val>
            <c:numRef>
              <c:f>Sheet1!$AF$363:$AF$728</c:f>
              <c:numCache>
                <c:formatCode>#,##0</c:formatCode>
                <c:ptCount val="358"/>
                <c:pt idx="2">
                  <c:v>0</c:v>
                </c:pt>
                <c:pt idx="3">
                  <c:v>0</c:v>
                </c:pt>
                <c:pt idx="7">
                  <c:v>0</c:v>
                </c:pt>
                <c:pt idx="10">
                  <c:v>0</c:v>
                </c:pt>
                <c:pt idx="14">
                  <c:v>0</c:v>
                </c:pt>
                <c:pt idx="21">
                  <c:v>0</c:v>
                </c:pt>
                <c:pt idx="24">
                  <c:v>0</c:v>
                </c:pt>
                <c:pt idx="25">
                  <c:v>0</c:v>
                </c:pt>
                <c:pt idx="30">
                  <c:v>0</c:v>
                </c:pt>
                <c:pt idx="36">
                  <c:v>0</c:v>
                </c:pt>
                <c:pt idx="37">
                  <c:v>0</c:v>
                </c:pt>
                <c:pt idx="41">
                  <c:v>0</c:v>
                </c:pt>
                <c:pt idx="47">
                  <c:v>0</c:v>
                </c:pt>
                <c:pt idx="48">
                  <c:v>0</c:v>
                </c:pt>
                <c:pt idx="54">
                  <c:v>0</c:v>
                </c:pt>
                <c:pt idx="58">
                  <c:v>0</c:v>
                </c:pt>
                <c:pt idx="61">
                  <c:v>0</c:v>
                </c:pt>
                <c:pt idx="62">
                  <c:v>0</c:v>
                </c:pt>
                <c:pt idx="67">
                  <c:v>0</c:v>
                </c:pt>
                <c:pt idx="70">
                  <c:v>0</c:v>
                </c:pt>
                <c:pt idx="71">
                  <c:v>0</c:v>
                </c:pt>
                <c:pt idx="75">
                  <c:v>0</c:v>
                </c:pt>
                <c:pt idx="76">
                  <c:v>0</c:v>
                </c:pt>
                <c:pt idx="80">
                  <c:v>0</c:v>
                </c:pt>
                <c:pt idx="84">
                  <c:v>0</c:v>
                </c:pt>
                <c:pt idx="85">
                  <c:v>0</c:v>
                </c:pt>
                <c:pt idx="89">
                  <c:v>0</c:v>
                </c:pt>
                <c:pt idx="93">
                  <c:v>0</c:v>
                </c:pt>
                <c:pt idx="104">
                  <c:v>0</c:v>
                </c:pt>
                <c:pt idx="108">
                  <c:v>0</c:v>
                </c:pt>
                <c:pt idx="114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32">
                  <c:v>0</c:v>
                </c:pt>
                <c:pt idx="137">
                  <c:v>0</c:v>
                </c:pt>
                <c:pt idx="144">
                  <c:v>0</c:v>
                </c:pt>
                <c:pt idx="151">
                  <c:v>0</c:v>
                </c:pt>
                <c:pt idx="154">
                  <c:v>0</c:v>
                </c:pt>
                <c:pt idx="155">
                  <c:v>0</c:v>
                </c:pt>
                <c:pt idx="159">
                  <c:v>0</c:v>
                </c:pt>
                <c:pt idx="164">
                  <c:v>0</c:v>
                </c:pt>
                <c:pt idx="165">
                  <c:v>0</c:v>
                </c:pt>
                <c:pt idx="169">
                  <c:v>0</c:v>
                </c:pt>
                <c:pt idx="175">
                  <c:v>0</c:v>
                </c:pt>
                <c:pt idx="176">
                  <c:v>0</c:v>
                </c:pt>
                <c:pt idx="181">
                  <c:v>0</c:v>
                </c:pt>
                <c:pt idx="188">
                  <c:v>0</c:v>
                </c:pt>
                <c:pt idx="194">
                  <c:v>0</c:v>
                </c:pt>
                <c:pt idx="200">
                  <c:v>0</c:v>
                </c:pt>
                <c:pt idx="203">
                  <c:v>0</c:v>
                </c:pt>
                <c:pt idx="209">
                  <c:v>0</c:v>
                </c:pt>
                <c:pt idx="213">
                  <c:v>0</c:v>
                </c:pt>
                <c:pt idx="214">
                  <c:v>0</c:v>
                </c:pt>
                <c:pt idx="220">
                  <c:v>0</c:v>
                </c:pt>
                <c:pt idx="226">
                  <c:v>0</c:v>
                </c:pt>
                <c:pt idx="233">
                  <c:v>0</c:v>
                </c:pt>
                <c:pt idx="238">
                  <c:v>0</c:v>
                </c:pt>
                <c:pt idx="239">
                  <c:v>0</c:v>
                </c:pt>
                <c:pt idx="243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7">
                  <c:v>0</c:v>
                </c:pt>
                <c:pt idx="265">
                  <c:v>0</c:v>
                </c:pt>
                <c:pt idx="272">
                  <c:v>0</c:v>
                </c:pt>
                <c:pt idx="279">
                  <c:v>0</c:v>
                </c:pt>
                <c:pt idx="283">
                  <c:v>0</c:v>
                </c:pt>
                <c:pt idx="289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8">
                  <c:v>0</c:v>
                </c:pt>
                <c:pt idx="301">
                  <c:v>0</c:v>
                </c:pt>
                <c:pt idx="306">
                  <c:v>0</c:v>
                </c:pt>
                <c:pt idx="307">
                  <c:v>0</c:v>
                </c:pt>
                <c:pt idx="317">
                  <c:v>0</c:v>
                </c:pt>
                <c:pt idx="318">
                  <c:v>0</c:v>
                </c:pt>
                <c:pt idx="334">
                  <c:v>0</c:v>
                </c:pt>
                <c:pt idx="335">
                  <c:v>0</c:v>
                </c:pt>
                <c:pt idx="352">
                  <c:v>0</c:v>
                </c:pt>
                <c:pt idx="353">
                  <c:v>0</c:v>
                </c:pt>
                <c:pt idx="356">
                  <c:v>0</c:v>
                </c:pt>
                <c:pt idx="35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C-30A9-423C-849B-04A25A375B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844205840"/>
        <c:axId val="844208720"/>
      </c:barChart>
      <c:catAx>
        <c:axId val="844205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4208720"/>
        <c:crosses val="autoZero"/>
        <c:auto val="1"/>
        <c:lblAlgn val="ctr"/>
        <c:lblOffset val="100"/>
        <c:noMultiLvlLbl val="0"/>
      </c:catAx>
      <c:valAx>
        <c:axId val="8442087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44205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22D0D63-E002-44ED-B080-D8820EF68540}">
  <sheetPr/>
  <sheetViews>
    <sheetView zoomScale="114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D31C159C-A865-464E-A4F6-4AC469BD68D2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E3FAF6B-715C-895E-04FD-3A0DDB30534D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64408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CF77471-02DB-2F0C-1E45-13BFC52ABEFA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5B3BCF-54C0-4C17-8D11-6497D4ED9A72}">
  <sheetPr>
    <pageSetUpPr fitToPage="1"/>
  </sheetPr>
  <dimension ref="A1:AF902"/>
  <sheetViews>
    <sheetView tabSelected="1" showWhiteSpace="0" zoomScaleNormal="100" workbookViewId="0">
      <selection activeCell="A2" sqref="A2"/>
    </sheetView>
  </sheetViews>
  <sheetFormatPr defaultColWidth="9.140625" defaultRowHeight="18" x14ac:dyDescent="0.25"/>
  <cols>
    <col min="1" max="1" width="17.42578125" style="11" customWidth="1"/>
    <col min="2" max="2" width="66.28515625" style="11" customWidth="1"/>
    <col min="3" max="3" width="26" style="23" hidden="1" customWidth="1"/>
    <col min="4" max="4" width="25.7109375" style="11" hidden="1" customWidth="1"/>
    <col min="5" max="5" width="26.42578125" style="11" hidden="1" customWidth="1"/>
    <col min="6" max="6" width="26.42578125" style="24" hidden="1" customWidth="1"/>
    <col min="7" max="7" width="26.28515625" style="24" hidden="1" customWidth="1"/>
    <col min="8" max="8" width="26.5703125" style="25" hidden="1" customWidth="1"/>
    <col min="9" max="9" width="25.42578125" style="25" hidden="1" customWidth="1"/>
    <col min="10" max="10" width="25" style="25" hidden="1" customWidth="1"/>
    <col min="11" max="11" width="25.42578125" style="25" hidden="1" customWidth="1"/>
    <col min="12" max="12" width="24.5703125" style="25" hidden="1" customWidth="1"/>
    <col min="13" max="13" width="24" style="25" hidden="1" customWidth="1"/>
    <col min="14" max="14" width="23.85546875" style="25" hidden="1" customWidth="1"/>
    <col min="15" max="15" width="24.7109375" style="25" hidden="1" customWidth="1"/>
    <col min="16" max="16" width="26" style="25" hidden="1" customWidth="1"/>
    <col min="17" max="17" width="24.28515625" style="25" hidden="1" customWidth="1"/>
    <col min="18" max="18" width="23.7109375" style="25" hidden="1" customWidth="1"/>
    <col min="19" max="19" width="23.140625" style="25" hidden="1" customWidth="1"/>
    <col min="20" max="20" width="22.140625" style="8" hidden="1" customWidth="1"/>
    <col min="21" max="21" width="21.42578125" style="25" hidden="1" customWidth="1"/>
    <col min="22" max="22" width="20.140625" style="25" hidden="1" customWidth="1"/>
    <col min="23" max="23" width="10.85546875" style="25" hidden="1" customWidth="1"/>
    <col min="24" max="24" width="19.140625" style="25" hidden="1" customWidth="1"/>
    <col min="25" max="27" width="21.28515625" style="25" customWidth="1"/>
    <col min="28" max="28" width="22.7109375" style="26" customWidth="1"/>
    <col min="29" max="29" width="22.28515625" style="136" customWidth="1"/>
    <col min="30" max="30" width="19.140625" style="136" hidden="1" customWidth="1"/>
    <col min="31" max="31" width="19.28515625" style="136" hidden="1" customWidth="1"/>
    <col min="32" max="32" width="19.42578125" style="27" customWidth="1"/>
    <col min="33" max="33" width="10" style="11" bestFit="1" customWidth="1"/>
    <col min="34" max="16384" width="9.140625" style="11"/>
  </cols>
  <sheetData>
    <row r="1" spans="1:32" ht="18" customHeight="1" x14ac:dyDescent="0.25">
      <c r="A1" s="1" t="s">
        <v>0</v>
      </c>
      <c r="B1" s="2" t="s">
        <v>1</v>
      </c>
      <c r="C1" s="2">
        <v>2014</v>
      </c>
      <c r="D1" s="3">
        <v>2015</v>
      </c>
      <c r="E1" s="3">
        <v>2015</v>
      </c>
      <c r="F1" s="4">
        <v>2016</v>
      </c>
      <c r="G1" s="5">
        <v>2016</v>
      </c>
      <c r="H1" s="6">
        <v>2016</v>
      </c>
      <c r="I1" s="7">
        <v>2017</v>
      </c>
      <c r="J1" s="7">
        <v>2017</v>
      </c>
      <c r="K1" s="7">
        <v>2018</v>
      </c>
      <c r="L1" s="7">
        <v>2018</v>
      </c>
      <c r="M1" s="7">
        <v>2018</v>
      </c>
      <c r="N1" s="7">
        <v>2019</v>
      </c>
      <c r="O1" s="7">
        <v>2019</v>
      </c>
      <c r="P1" s="7">
        <v>2020</v>
      </c>
      <c r="Q1" s="7">
        <v>2020</v>
      </c>
      <c r="R1" s="7">
        <v>2021</v>
      </c>
      <c r="S1" s="7">
        <v>2021</v>
      </c>
      <c r="T1" s="8" t="s">
        <v>2</v>
      </c>
      <c r="U1" s="2">
        <v>2022</v>
      </c>
      <c r="V1" s="2">
        <v>2022</v>
      </c>
      <c r="W1" s="2">
        <v>2023</v>
      </c>
      <c r="X1" s="2">
        <v>2023</v>
      </c>
      <c r="Y1" s="2">
        <v>2024</v>
      </c>
      <c r="Z1" s="2">
        <v>2024</v>
      </c>
      <c r="AA1" s="2">
        <v>2025</v>
      </c>
      <c r="AB1" s="9" t="s">
        <v>1127</v>
      </c>
      <c r="AC1" s="134" t="s">
        <v>1128</v>
      </c>
      <c r="AD1" s="134" t="s">
        <v>1111</v>
      </c>
      <c r="AE1" s="134" t="s">
        <v>1114</v>
      </c>
      <c r="AF1" s="10">
        <v>2026</v>
      </c>
    </row>
    <row r="2" spans="1:32" x14ac:dyDescent="0.25">
      <c r="A2" s="12"/>
      <c r="B2" s="12" t="s">
        <v>3</v>
      </c>
      <c r="C2" s="13" t="s">
        <v>4</v>
      </c>
      <c r="D2" s="14" t="s">
        <v>4</v>
      </c>
      <c r="E2" s="14" t="s">
        <v>5</v>
      </c>
      <c r="F2" s="15" t="s">
        <v>4</v>
      </c>
      <c r="G2" s="5" t="s">
        <v>6</v>
      </c>
      <c r="H2" s="16" t="s">
        <v>7</v>
      </c>
      <c r="I2" s="17" t="s">
        <v>4</v>
      </c>
      <c r="J2" s="7" t="s">
        <v>7</v>
      </c>
      <c r="K2" s="7" t="s">
        <v>4</v>
      </c>
      <c r="L2" s="7" t="s">
        <v>8</v>
      </c>
      <c r="M2" s="7" t="s">
        <v>7</v>
      </c>
      <c r="N2" s="7" t="s">
        <v>4</v>
      </c>
      <c r="O2" s="7" t="s">
        <v>7</v>
      </c>
      <c r="P2" s="7" t="s">
        <v>4</v>
      </c>
      <c r="Q2" s="7" t="s">
        <v>7</v>
      </c>
      <c r="R2" s="7" t="s">
        <v>4</v>
      </c>
      <c r="S2" s="7" t="s">
        <v>7</v>
      </c>
      <c r="U2" s="18" t="s">
        <v>9</v>
      </c>
      <c r="V2" s="18" t="s">
        <v>7</v>
      </c>
      <c r="W2" s="18" t="s">
        <v>9</v>
      </c>
      <c r="X2" s="18" t="s">
        <v>1047</v>
      </c>
      <c r="Y2" s="18" t="s">
        <v>4</v>
      </c>
      <c r="Z2" s="18" t="s">
        <v>1047</v>
      </c>
      <c r="AA2" s="18" t="s">
        <v>1129</v>
      </c>
      <c r="AB2" s="19" t="s">
        <v>1167</v>
      </c>
      <c r="AC2" s="135" t="s">
        <v>10</v>
      </c>
      <c r="AD2" s="135" t="s">
        <v>1112</v>
      </c>
      <c r="AE2" s="135" t="s">
        <v>1115</v>
      </c>
      <c r="AF2" s="20" t="s">
        <v>11</v>
      </c>
    </row>
    <row r="3" spans="1:32" x14ac:dyDescent="0.25">
      <c r="A3" s="21" t="s">
        <v>12</v>
      </c>
      <c r="B3" s="22" t="s">
        <v>13</v>
      </c>
      <c r="D3" s="23"/>
    </row>
    <row r="4" spans="1:32" x14ac:dyDescent="0.25">
      <c r="A4" s="28" t="s">
        <v>14</v>
      </c>
      <c r="B4" s="29" t="s">
        <v>15</v>
      </c>
      <c r="D4" s="23"/>
    </row>
    <row r="5" spans="1:32" x14ac:dyDescent="0.25">
      <c r="A5" s="28" t="s">
        <v>16</v>
      </c>
      <c r="B5" s="29" t="s">
        <v>17</v>
      </c>
      <c r="C5" s="25">
        <v>3600</v>
      </c>
      <c r="D5" s="25">
        <v>3600</v>
      </c>
      <c r="E5" s="25">
        <v>3600</v>
      </c>
      <c r="F5" s="25">
        <v>3600</v>
      </c>
      <c r="G5" s="25">
        <v>0</v>
      </c>
      <c r="H5" s="25">
        <v>3600</v>
      </c>
      <c r="I5" s="25">
        <v>3600</v>
      </c>
      <c r="J5" s="25">
        <v>3495.19</v>
      </c>
      <c r="K5" s="25">
        <v>3600</v>
      </c>
      <c r="L5" s="25">
        <v>0</v>
      </c>
      <c r="M5" s="25">
        <v>3600</v>
      </c>
      <c r="N5" s="25">
        <v>3600</v>
      </c>
      <c r="O5" s="25">
        <v>3600</v>
      </c>
      <c r="P5" s="25">
        <v>3600</v>
      </c>
      <c r="Q5" s="25">
        <v>3100</v>
      </c>
      <c r="R5" s="25">
        <v>3600</v>
      </c>
      <c r="S5" s="25">
        <v>2516.6</v>
      </c>
      <c r="U5" s="25">
        <v>3600</v>
      </c>
      <c r="V5" s="25">
        <v>4100</v>
      </c>
      <c r="W5" s="25">
        <v>3600</v>
      </c>
      <c r="X5" s="25">
        <v>3202.59</v>
      </c>
      <c r="Y5" s="25">
        <v>3600</v>
      </c>
      <c r="Z5" s="25">
        <v>3600</v>
      </c>
      <c r="AA5" s="25">
        <v>3600</v>
      </c>
      <c r="AB5" s="26">
        <v>3516.63</v>
      </c>
      <c r="AC5" s="136">
        <v>3600</v>
      </c>
    </row>
    <row r="6" spans="1:32" x14ac:dyDescent="0.25">
      <c r="A6" s="28" t="s">
        <v>18</v>
      </c>
      <c r="B6" s="29" t="s">
        <v>19</v>
      </c>
      <c r="C6" s="25">
        <v>750</v>
      </c>
      <c r="D6" s="25">
        <v>750</v>
      </c>
      <c r="E6" s="25">
        <v>384.44</v>
      </c>
      <c r="F6" s="25">
        <v>750</v>
      </c>
      <c r="G6" s="25">
        <v>275</v>
      </c>
      <c r="H6" s="25">
        <v>1188.78</v>
      </c>
      <c r="I6" s="25">
        <v>750</v>
      </c>
      <c r="J6" s="25">
        <v>752.58</v>
      </c>
      <c r="K6" s="25">
        <v>750</v>
      </c>
      <c r="L6" s="25">
        <v>0</v>
      </c>
      <c r="M6" s="25">
        <v>100.73</v>
      </c>
      <c r="N6" s="25">
        <v>750</v>
      </c>
      <c r="O6" s="25">
        <v>44.29</v>
      </c>
      <c r="P6" s="25">
        <v>750</v>
      </c>
      <c r="Q6" s="25">
        <v>0</v>
      </c>
      <c r="R6" s="25">
        <v>750</v>
      </c>
      <c r="S6" s="25">
        <v>196.17</v>
      </c>
      <c r="U6" s="25">
        <v>750</v>
      </c>
      <c r="V6" s="25">
        <v>0</v>
      </c>
      <c r="W6" s="25">
        <v>750</v>
      </c>
      <c r="X6" s="25">
        <v>84.41</v>
      </c>
      <c r="Y6" s="25">
        <v>750</v>
      </c>
      <c r="Z6" s="25">
        <v>333.83</v>
      </c>
      <c r="AA6" s="25">
        <v>750</v>
      </c>
      <c r="AB6" s="26">
        <v>36.729999999999997</v>
      </c>
      <c r="AC6" s="136">
        <v>400</v>
      </c>
    </row>
    <row r="7" spans="1:32" x14ac:dyDescent="0.25">
      <c r="A7" s="28" t="s">
        <v>20</v>
      </c>
      <c r="B7" s="30" t="s">
        <v>21</v>
      </c>
      <c r="C7" s="31">
        <v>280013</v>
      </c>
      <c r="D7" s="25">
        <v>290373</v>
      </c>
      <c r="E7" s="25">
        <v>307622.40999999997</v>
      </c>
      <c r="F7" s="25">
        <v>290313</v>
      </c>
      <c r="G7" s="25">
        <v>221782.9</v>
      </c>
      <c r="H7" s="25">
        <v>294031.43</v>
      </c>
      <c r="I7" s="25">
        <v>292247</v>
      </c>
      <c r="J7" s="25">
        <v>293432.90000000002</v>
      </c>
      <c r="K7" s="25">
        <v>295799.89</v>
      </c>
      <c r="L7" s="25">
        <v>237075</v>
      </c>
      <c r="M7" s="25">
        <v>295057.37</v>
      </c>
      <c r="N7" s="25">
        <v>312559.12</v>
      </c>
      <c r="O7" s="25">
        <v>309301.86</v>
      </c>
      <c r="P7" s="25">
        <v>352062.33</v>
      </c>
      <c r="Q7" s="25">
        <v>354940.3</v>
      </c>
      <c r="R7" s="25">
        <v>364080</v>
      </c>
      <c r="S7" s="25">
        <v>358481.89</v>
      </c>
      <c r="U7" s="25">
        <v>396691</v>
      </c>
      <c r="V7" s="25">
        <v>389096.74</v>
      </c>
      <c r="W7" s="25">
        <v>371018</v>
      </c>
      <c r="X7" s="25">
        <v>373011.34</v>
      </c>
      <c r="Y7" s="25">
        <v>385859</v>
      </c>
      <c r="Z7" s="25">
        <v>375606.99</v>
      </c>
      <c r="AA7" s="25">
        <v>416193</v>
      </c>
      <c r="AB7" s="26">
        <v>396305.14</v>
      </c>
      <c r="AC7" s="136">
        <v>483683</v>
      </c>
    </row>
    <row r="8" spans="1:32" x14ac:dyDescent="0.25">
      <c r="A8" s="28" t="s">
        <v>22</v>
      </c>
      <c r="B8" s="29" t="s">
        <v>23</v>
      </c>
      <c r="C8" s="25">
        <v>5000</v>
      </c>
      <c r="D8" s="25">
        <v>5000</v>
      </c>
      <c r="E8" s="25">
        <v>3745.65</v>
      </c>
      <c r="F8" s="25">
        <v>6000</v>
      </c>
      <c r="G8" s="25">
        <v>2473.64</v>
      </c>
      <c r="H8" s="25">
        <v>6292.43</v>
      </c>
      <c r="I8" s="25">
        <v>6000</v>
      </c>
      <c r="J8" s="25">
        <v>3735.91</v>
      </c>
      <c r="K8" s="25">
        <v>6000</v>
      </c>
      <c r="L8" s="25">
        <v>4416.2700000000004</v>
      </c>
      <c r="M8" s="25">
        <v>5523.82</v>
      </c>
      <c r="N8" s="25">
        <v>6000</v>
      </c>
      <c r="O8" s="25">
        <v>2880.72</v>
      </c>
      <c r="P8" s="25">
        <v>7000</v>
      </c>
      <c r="Q8" s="25">
        <v>6763.8</v>
      </c>
      <c r="R8" s="25">
        <v>5000</v>
      </c>
      <c r="S8" s="25">
        <v>5351.56</v>
      </c>
      <c r="U8" s="25">
        <v>6000</v>
      </c>
      <c r="V8" s="25">
        <v>9609.76</v>
      </c>
      <c r="W8" s="25">
        <v>6000</v>
      </c>
      <c r="X8" s="25">
        <v>4738.54</v>
      </c>
      <c r="Y8" s="25">
        <v>11000</v>
      </c>
      <c r="Z8" s="25">
        <v>11000</v>
      </c>
      <c r="AA8" s="25">
        <v>5000</v>
      </c>
      <c r="AB8" s="26">
        <v>2584.84</v>
      </c>
      <c r="AC8" s="136">
        <v>9000</v>
      </c>
    </row>
    <row r="9" spans="1:32" x14ac:dyDescent="0.25">
      <c r="A9" s="32"/>
      <c r="B9" s="33" t="s">
        <v>24</v>
      </c>
      <c r="C9" s="34">
        <f t="shared" ref="C9:W9" si="0">SUM(C5:C8)</f>
        <v>289363</v>
      </c>
      <c r="D9" s="34">
        <f t="shared" si="0"/>
        <v>299723</v>
      </c>
      <c r="E9" s="34">
        <f t="shared" si="0"/>
        <v>315352.5</v>
      </c>
      <c r="F9" s="34">
        <f t="shared" si="0"/>
        <v>300663</v>
      </c>
      <c r="G9" s="34">
        <f t="shared" si="0"/>
        <v>224531.54</v>
      </c>
      <c r="H9" s="34">
        <f t="shared" si="0"/>
        <v>305112.64</v>
      </c>
      <c r="I9" s="34">
        <f t="shared" si="0"/>
        <v>302597</v>
      </c>
      <c r="J9" s="34">
        <f t="shared" si="0"/>
        <v>301416.58</v>
      </c>
      <c r="K9" s="34">
        <f t="shared" si="0"/>
        <v>306149.89</v>
      </c>
      <c r="L9" s="34">
        <f t="shared" si="0"/>
        <v>241491.27</v>
      </c>
      <c r="M9" s="34">
        <f t="shared" si="0"/>
        <v>304281.92</v>
      </c>
      <c r="N9" s="34">
        <f t="shared" si="0"/>
        <v>322909.12</v>
      </c>
      <c r="O9" s="34">
        <f t="shared" si="0"/>
        <v>315826.86999999994</v>
      </c>
      <c r="P9" s="34">
        <f t="shared" si="0"/>
        <v>363412.33</v>
      </c>
      <c r="Q9" s="34">
        <f t="shared" si="0"/>
        <v>364804.1</v>
      </c>
      <c r="R9" s="34">
        <f t="shared" si="0"/>
        <v>373430</v>
      </c>
      <c r="S9" s="34">
        <f>SUM(S5:S8)</f>
        <v>366546.22000000003</v>
      </c>
      <c r="T9" s="34">
        <f t="shared" si="0"/>
        <v>0</v>
      </c>
      <c r="U9" s="34">
        <f t="shared" si="0"/>
        <v>407041</v>
      </c>
      <c r="V9" s="34">
        <f>SUM(V5:V8)</f>
        <v>402806.5</v>
      </c>
      <c r="W9" s="34">
        <f t="shared" si="0"/>
        <v>381368</v>
      </c>
      <c r="X9" s="34">
        <f>SUM(X5:X8)</f>
        <v>381036.88</v>
      </c>
      <c r="Y9" s="34">
        <f t="shared" ref="Y9:AC9" si="1">SUM(Y5:Y8)</f>
        <v>401209</v>
      </c>
      <c r="Z9" s="34">
        <f t="shared" si="1"/>
        <v>390540.82</v>
      </c>
      <c r="AA9" s="34">
        <f t="shared" si="1"/>
        <v>425543</v>
      </c>
      <c r="AB9" s="35">
        <f t="shared" si="1"/>
        <v>402443.34</v>
      </c>
      <c r="AC9" s="137">
        <f t="shared" si="1"/>
        <v>496683</v>
      </c>
      <c r="AD9" s="137">
        <f>SUM(AD5:AD8)</f>
        <v>0</v>
      </c>
      <c r="AE9" s="137">
        <f>SUM(AE5:AE8)</f>
        <v>0</v>
      </c>
      <c r="AF9" s="36">
        <f t="shared" ref="AF9" si="2">SUM(AF5:AF8)</f>
        <v>0</v>
      </c>
    </row>
    <row r="10" spans="1:32" x14ac:dyDescent="0.25">
      <c r="A10" s="28" t="s">
        <v>25</v>
      </c>
      <c r="B10" s="29" t="s">
        <v>26</v>
      </c>
      <c r="C10" s="25"/>
      <c r="D10" s="25"/>
      <c r="E10" s="25"/>
    </row>
    <row r="11" spans="1:32" x14ac:dyDescent="0.25">
      <c r="A11" s="28" t="s">
        <v>27</v>
      </c>
      <c r="B11" s="29" t="s">
        <v>28</v>
      </c>
      <c r="C11" s="25">
        <v>24000</v>
      </c>
      <c r="D11" s="25">
        <v>24000</v>
      </c>
      <c r="E11" s="25">
        <v>42522.17</v>
      </c>
      <c r="F11" s="25">
        <v>24000</v>
      </c>
      <c r="G11" s="25">
        <v>39956.92</v>
      </c>
      <c r="H11" s="25">
        <v>74046</v>
      </c>
      <c r="I11" s="25">
        <v>24000</v>
      </c>
      <c r="J11" s="25">
        <v>43503.9</v>
      </c>
      <c r="K11" s="25">
        <v>30000</v>
      </c>
      <c r="L11" s="25">
        <v>28581.81</v>
      </c>
      <c r="M11" s="25">
        <v>37351.31</v>
      </c>
      <c r="N11" s="25">
        <v>35000</v>
      </c>
      <c r="O11" s="25">
        <v>48434.2</v>
      </c>
      <c r="P11" s="25">
        <v>35000</v>
      </c>
      <c r="Q11" s="25">
        <v>46863</v>
      </c>
      <c r="R11" s="25">
        <v>40000</v>
      </c>
      <c r="S11" s="25">
        <v>44591.62</v>
      </c>
      <c r="U11" s="25">
        <v>45000</v>
      </c>
      <c r="V11" s="25">
        <v>56723.17</v>
      </c>
      <c r="W11" s="25">
        <v>50000</v>
      </c>
      <c r="X11" s="25">
        <v>42172.05</v>
      </c>
      <c r="Y11" s="25">
        <v>50000</v>
      </c>
      <c r="Z11" s="25">
        <v>37538.07</v>
      </c>
      <c r="AA11" s="25">
        <v>50000</v>
      </c>
      <c r="AB11" s="26">
        <v>77529.289999999994</v>
      </c>
      <c r="AC11" s="136">
        <v>60000</v>
      </c>
    </row>
    <row r="12" spans="1:32" x14ac:dyDescent="0.25">
      <c r="A12" s="28" t="s">
        <v>29</v>
      </c>
      <c r="B12" s="29" t="s">
        <v>30</v>
      </c>
      <c r="C12" s="25">
        <v>4500</v>
      </c>
      <c r="D12" s="25">
        <v>6000</v>
      </c>
      <c r="E12" s="25">
        <v>7038.7</v>
      </c>
      <c r="F12" s="25">
        <v>6000</v>
      </c>
      <c r="G12" s="25">
        <v>6093.7</v>
      </c>
      <c r="H12" s="25">
        <v>8336</v>
      </c>
      <c r="I12" s="25">
        <v>6000</v>
      </c>
      <c r="J12" s="25">
        <v>7508</v>
      </c>
      <c r="K12" s="25">
        <v>7500</v>
      </c>
      <c r="L12" s="25">
        <v>6223.8</v>
      </c>
      <c r="M12" s="25">
        <v>7914.8</v>
      </c>
      <c r="N12" s="25">
        <v>7500</v>
      </c>
      <c r="O12" s="25">
        <v>7865.9</v>
      </c>
      <c r="P12" s="25">
        <v>7500</v>
      </c>
      <c r="Q12" s="25">
        <v>9247.7999999999993</v>
      </c>
      <c r="R12" s="25">
        <v>7500</v>
      </c>
      <c r="S12" s="25">
        <v>5995.1</v>
      </c>
      <c r="U12" s="25">
        <v>8000</v>
      </c>
      <c r="V12" s="25">
        <v>5084</v>
      </c>
      <c r="W12" s="25">
        <v>7500</v>
      </c>
      <c r="X12" s="25">
        <v>6089</v>
      </c>
      <c r="Y12" s="25">
        <v>7000</v>
      </c>
      <c r="Z12" s="25">
        <v>6546</v>
      </c>
      <c r="AA12" s="25">
        <v>7000</v>
      </c>
      <c r="AB12" s="26">
        <v>5624</v>
      </c>
      <c r="AC12" s="136">
        <v>7000</v>
      </c>
    </row>
    <row r="13" spans="1:32" x14ac:dyDescent="0.25">
      <c r="A13" s="28" t="s">
        <v>31</v>
      </c>
      <c r="B13" s="29" t="s">
        <v>32</v>
      </c>
      <c r="C13" s="25">
        <v>7000</v>
      </c>
      <c r="D13" s="25">
        <v>7300</v>
      </c>
      <c r="E13" s="25">
        <v>5320</v>
      </c>
      <c r="F13" s="25">
        <v>7300</v>
      </c>
      <c r="G13" s="25">
        <v>4700</v>
      </c>
      <c r="H13" s="25">
        <v>5900</v>
      </c>
      <c r="I13" s="25">
        <v>7300</v>
      </c>
      <c r="J13" s="25">
        <v>7500</v>
      </c>
      <c r="K13" s="25">
        <v>7300</v>
      </c>
      <c r="L13" s="25">
        <v>7300</v>
      </c>
      <c r="M13" s="25">
        <v>7300</v>
      </c>
      <c r="N13" s="25">
        <v>7000</v>
      </c>
      <c r="O13" s="25">
        <v>15700</v>
      </c>
      <c r="P13" s="25">
        <v>7000</v>
      </c>
      <c r="Q13" s="25">
        <v>7000</v>
      </c>
      <c r="R13" s="25">
        <v>7000</v>
      </c>
      <c r="S13" s="25">
        <v>0</v>
      </c>
      <c r="U13" s="25">
        <v>7000</v>
      </c>
      <c r="V13" s="25">
        <v>6225</v>
      </c>
      <c r="W13" s="25">
        <v>17000</v>
      </c>
      <c r="X13" s="25">
        <v>16100</v>
      </c>
      <c r="Y13" s="25">
        <v>17000</v>
      </c>
      <c r="Z13" s="25">
        <v>15000</v>
      </c>
      <c r="AA13" s="25">
        <v>18600</v>
      </c>
      <c r="AB13" s="26">
        <v>17900</v>
      </c>
      <c r="AC13" s="136">
        <v>18600</v>
      </c>
    </row>
    <row r="14" spans="1:32" x14ac:dyDescent="0.25">
      <c r="A14" s="28" t="s">
        <v>33</v>
      </c>
      <c r="B14" s="29" t="s">
        <v>34</v>
      </c>
      <c r="C14" s="25">
        <v>3500</v>
      </c>
      <c r="D14" s="25">
        <v>3500</v>
      </c>
      <c r="E14" s="25">
        <v>2000</v>
      </c>
      <c r="F14" s="25">
        <v>3500</v>
      </c>
      <c r="G14" s="25">
        <v>2600</v>
      </c>
      <c r="H14" s="25">
        <v>5800</v>
      </c>
      <c r="I14" s="25">
        <v>3500</v>
      </c>
      <c r="J14" s="25">
        <v>3050</v>
      </c>
      <c r="K14" s="25">
        <v>3500</v>
      </c>
      <c r="L14" s="25">
        <v>1950</v>
      </c>
      <c r="M14" s="25">
        <v>3750</v>
      </c>
      <c r="N14" s="25">
        <v>2500</v>
      </c>
      <c r="O14" s="25">
        <v>2500</v>
      </c>
      <c r="P14" s="25">
        <v>2500</v>
      </c>
      <c r="Q14" s="25">
        <v>2500</v>
      </c>
      <c r="R14" s="25">
        <v>2500</v>
      </c>
      <c r="S14" s="25">
        <v>3250</v>
      </c>
      <c r="U14" s="25">
        <v>2500</v>
      </c>
      <c r="V14" s="25">
        <v>1025</v>
      </c>
      <c r="W14" s="25">
        <v>2500</v>
      </c>
      <c r="X14" s="25">
        <v>0</v>
      </c>
      <c r="Y14" s="25">
        <v>2500</v>
      </c>
      <c r="Z14" s="25">
        <v>2500</v>
      </c>
      <c r="AA14" s="25">
        <v>2500</v>
      </c>
      <c r="AB14" s="26">
        <v>3756.25</v>
      </c>
      <c r="AC14" s="136">
        <v>3500</v>
      </c>
    </row>
    <row r="15" spans="1:32" hidden="1" x14ac:dyDescent="0.25">
      <c r="A15" s="28" t="s">
        <v>35</v>
      </c>
      <c r="B15" s="29" t="s">
        <v>36</v>
      </c>
      <c r="C15" s="25"/>
      <c r="D15" s="25"/>
      <c r="E15" s="25"/>
      <c r="F15" s="25"/>
      <c r="G15" s="25"/>
      <c r="X15" s="25">
        <v>145</v>
      </c>
      <c r="Y15" s="25">
        <v>0</v>
      </c>
      <c r="AA15" s="25">
        <v>0</v>
      </c>
      <c r="AB15" s="26">
        <v>0</v>
      </c>
      <c r="AC15" s="136">
        <v>0</v>
      </c>
    </row>
    <row r="16" spans="1:32" x14ac:dyDescent="0.25">
      <c r="A16" s="28" t="s">
        <v>37</v>
      </c>
      <c r="B16" s="29" t="s">
        <v>38</v>
      </c>
      <c r="C16" s="25">
        <v>19000</v>
      </c>
      <c r="D16" s="25">
        <v>43000</v>
      </c>
      <c r="E16" s="25">
        <v>36678.82</v>
      </c>
      <c r="F16" s="25">
        <v>47000</v>
      </c>
      <c r="G16" s="25">
        <v>27064.57</v>
      </c>
      <c r="H16" s="25">
        <v>41456</v>
      </c>
      <c r="I16" s="25">
        <v>47000</v>
      </c>
      <c r="J16" s="25">
        <v>38997.11</v>
      </c>
      <c r="K16" s="25">
        <v>47000</v>
      </c>
      <c r="L16" s="25">
        <v>24666.91</v>
      </c>
      <c r="M16" s="25">
        <v>37088.58</v>
      </c>
      <c r="N16" s="25">
        <v>19000</v>
      </c>
      <c r="O16" s="25">
        <v>9324.51</v>
      </c>
      <c r="P16" s="25">
        <v>19000</v>
      </c>
      <c r="Q16" s="25">
        <v>18416.419999999998</v>
      </c>
      <c r="R16" s="25">
        <v>19000</v>
      </c>
      <c r="S16" s="25">
        <v>29030.68</v>
      </c>
      <c r="U16" s="25">
        <v>19000</v>
      </c>
      <c r="V16" s="25">
        <v>29842.43</v>
      </c>
      <c r="W16" s="25">
        <v>19000</v>
      </c>
      <c r="X16" s="25">
        <v>25048.91</v>
      </c>
      <c r="Y16" s="25">
        <v>30000</v>
      </c>
      <c r="Z16" s="25">
        <v>22725.45</v>
      </c>
      <c r="AA16" s="25">
        <v>38000</v>
      </c>
      <c r="AB16" s="26">
        <v>24428.31</v>
      </c>
      <c r="AC16" s="136">
        <v>30000</v>
      </c>
    </row>
    <row r="17" spans="1:32" x14ac:dyDescent="0.25">
      <c r="A17" s="28" t="s">
        <v>40</v>
      </c>
      <c r="B17" s="29" t="s">
        <v>41</v>
      </c>
      <c r="C17" s="25">
        <v>1300</v>
      </c>
      <c r="D17" s="25">
        <v>1300</v>
      </c>
      <c r="E17" s="25">
        <v>0</v>
      </c>
      <c r="F17" s="25">
        <v>1000</v>
      </c>
      <c r="G17" s="25">
        <v>0</v>
      </c>
      <c r="H17" s="25">
        <v>0</v>
      </c>
      <c r="I17" s="25">
        <v>1000</v>
      </c>
      <c r="J17" s="25">
        <v>1555</v>
      </c>
      <c r="K17" s="25">
        <v>1000</v>
      </c>
      <c r="L17" s="25">
        <v>99.99</v>
      </c>
      <c r="M17" s="25">
        <v>99.99</v>
      </c>
      <c r="N17" s="25">
        <v>1000</v>
      </c>
      <c r="O17" s="25">
        <v>226.94</v>
      </c>
      <c r="P17" s="25">
        <v>1000</v>
      </c>
      <c r="Q17" s="25">
        <v>672.91</v>
      </c>
      <c r="R17" s="25">
        <v>1000</v>
      </c>
      <c r="S17" s="25">
        <v>912.85</v>
      </c>
      <c r="U17" s="25">
        <v>1000</v>
      </c>
      <c r="V17" s="25">
        <v>0</v>
      </c>
      <c r="W17" s="25">
        <v>1000</v>
      </c>
      <c r="X17" s="25">
        <v>155.47999999999999</v>
      </c>
      <c r="Y17" s="25">
        <v>1000</v>
      </c>
      <c r="Z17" s="25">
        <v>0</v>
      </c>
      <c r="AA17" s="25">
        <v>1000</v>
      </c>
      <c r="AB17" s="26">
        <v>0</v>
      </c>
      <c r="AC17" s="136">
        <v>1000</v>
      </c>
    </row>
    <row r="18" spans="1:32" x14ac:dyDescent="0.25">
      <c r="A18" s="28" t="s">
        <v>42</v>
      </c>
      <c r="B18" s="29" t="s">
        <v>43</v>
      </c>
      <c r="C18" s="25">
        <v>5000</v>
      </c>
      <c r="D18" s="25">
        <v>5000</v>
      </c>
      <c r="E18" s="25">
        <v>4407.53</v>
      </c>
      <c r="F18" s="25">
        <v>5000</v>
      </c>
      <c r="G18" s="25">
        <v>4269.0600000000004</v>
      </c>
      <c r="H18" s="25">
        <v>4269.0600000000004</v>
      </c>
      <c r="I18" s="25">
        <v>5000</v>
      </c>
      <c r="J18" s="25">
        <v>4950.9399999999996</v>
      </c>
      <c r="K18" s="25">
        <v>5000</v>
      </c>
      <c r="L18" s="25">
        <v>3246.24</v>
      </c>
      <c r="M18" s="25">
        <v>3462.75</v>
      </c>
      <c r="N18" s="25">
        <v>5000</v>
      </c>
      <c r="O18" s="25">
        <v>2908.01</v>
      </c>
      <c r="P18" s="25">
        <v>5000</v>
      </c>
      <c r="Q18" s="25">
        <v>2504.21</v>
      </c>
      <c r="R18" s="25">
        <v>5000</v>
      </c>
      <c r="S18" s="25">
        <v>2981.83</v>
      </c>
      <c r="U18" s="25">
        <v>5000</v>
      </c>
      <c r="V18" s="25">
        <v>3595.25</v>
      </c>
      <c r="W18" s="25">
        <v>5000</v>
      </c>
      <c r="X18" s="25">
        <v>3091.71</v>
      </c>
      <c r="Y18" s="25">
        <v>5000</v>
      </c>
      <c r="Z18" s="25">
        <v>2215.86</v>
      </c>
      <c r="AA18" s="25">
        <v>5000</v>
      </c>
      <c r="AB18" s="26">
        <v>1583.21</v>
      </c>
      <c r="AC18" s="136">
        <v>3500</v>
      </c>
    </row>
    <row r="19" spans="1:32" x14ac:dyDescent="0.25">
      <c r="A19" s="28" t="s">
        <v>44</v>
      </c>
      <c r="B19" s="29" t="s">
        <v>45</v>
      </c>
      <c r="C19" s="25">
        <v>3000</v>
      </c>
      <c r="D19" s="25">
        <v>3000</v>
      </c>
      <c r="E19" s="25">
        <v>2630</v>
      </c>
      <c r="F19" s="25">
        <v>2800</v>
      </c>
      <c r="G19" s="25">
        <v>1840</v>
      </c>
      <c r="H19" s="25">
        <v>2760</v>
      </c>
      <c r="I19" s="25">
        <v>2800</v>
      </c>
      <c r="J19" s="25">
        <v>2760</v>
      </c>
      <c r="K19" s="25">
        <v>2800</v>
      </c>
      <c r="L19" s="25">
        <v>2219</v>
      </c>
      <c r="M19" s="25">
        <v>2909</v>
      </c>
      <c r="N19" s="25">
        <v>2800</v>
      </c>
      <c r="O19" s="25">
        <v>4314.66</v>
      </c>
      <c r="P19" s="25">
        <v>2800</v>
      </c>
      <c r="Q19" s="25">
        <v>3629.48</v>
      </c>
      <c r="R19" s="25">
        <v>2800</v>
      </c>
      <c r="S19" s="25">
        <v>3591.59</v>
      </c>
      <c r="U19" s="25">
        <v>4300</v>
      </c>
      <c r="V19" s="25">
        <v>3864.02</v>
      </c>
      <c r="W19" s="25">
        <v>4300</v>
      </c>
      <c r="X19" s="25">
        <v>4748.05</v>
      </c>
      <c r="Y19" s="25">
        <v>5000</v>
      </c>
      <c r="Z19" s="25">
        <v>7813.9</v>
      </c>
      <c r="AA19" s="25">
        <v>7000</v>
      </c>
      <c r="AB19" s="26">
        <v>3882.87</v>
      </c>
      <c r="AC19" s="136">
        <v>5000</v>
      </c>
    </row>
    <row r="20" spans="1:32" x14ac:dyDescent="0.25">
      <c r="A20" s="28" t="s">
        <v>46</v>
      </c>
      <c r="B20" s="29" t="s">
        <v>47</v>
      </c>
      <c r="C20" s="25">
        <v>10000</v>
      </c>
      <c r="D20" s="25">
        <v>15000</v>
      </c>
      <c r="E20" s="25">
        <v>10767.06</v>
      </c>
      <c r="F20" s="25">
        <v>11000</v>
      </c>
      <c r="G20" s="25">
        <v>10436.549999999999</v>
      </c>
      <c r="H20" s="25">
        <v>10437</v>
      </c>
      <c r="I20" s="25">
        <v>11000</v>
      </c>
      <c r="J20" s="25">
        <v>11062.76</v>
      </c>
      <c r="K20" s="25">
        <v>13275</v>
      </c>
      <c r="L20" s="25">
        <v>13275.29</v>
      </c>
      <c r="M20" s="25">
        <v>13275.29</v>
      </c>
      <c r="N20" s="25">
        <v>16324</v>
      </c>
      <c r="O20" s="25">
        <v>16323.54</v>
      </c>
      <c r="P20" s="25">
        <v>14358</v>
      </c>
      <c r="Q20" s="25">
        <v>14357.29</v>
      </c>
      <c r="R20" s="25">
        <v>15075</v>
      </c>
      <c r="S20" s="25">
        <v>14705.48</v>
      </c>
      <c r="U20" s="25">
        <v>15829</v>
      </c>
      <c r="V20" s="25">
        <v>21828.94</v>
      </c>
      <c r="W20" s="25">
        <v>20053</v>
      </c>
      <c r="X20" s="25">
        <v>20052.830000000002</v>
      </c>
      <c r="Y20" s="25">
        <v>21758</v>
      </c>
      <c r="Z20" s="25">
        <v>21757</v>
      </c>
      <c r="AA20" s="25">
        <v>22000</v>
      </c>
      <c r="AB20" s="26">
        <v>23878.66</v>
      </c>
      <c r="AC20" s="136">
        <v>25790</v>
      </c>
    </row>
    <row r="21" spans="1:32" x14ac:dyDescent="0.25">
      <c r="A21" s="28" t="s">
        <v>48</v>
      </c>
      <c r="B21" s="29" t="s">
        <v>49</v>
      </c>
      <c r="C21" s="25">
        <v>2000</v>
      </c>
      <c r="D21" s="25">
        <v>2000</v>
      </c>
      <c r="E21" s="25">
        <v>2000</v>
      </c>
      <c r="F21" s="25">
        <v>2000</v>
      </c>
      <c r="G21" s="25">
        <v>883.82</v>
      </c>
      <c r="H21" s="25">
        <v>1990</v>
      </c>
      <c r="I21" s="25">
        <v>2000</v>
      </c>
      <c r="J21" s="25">
        <v>1935.42</v>
      </c>
      <c r="K21" s="25">
        <v>1500</v>
      </c>
      <c r="L21" s="25">
        <v>0</v>
      </c>
      <c r="M21" s="25">
        <v>0</v>
      </c>
      <c r="N21" s="25">
        <v>1500</v>
      </c>
      <c r="O21" s="25">
        <v>1500</v>
      </c>
      <c r="P21" s="25">
        <v>1500</v>
      </c>
      <c r="Q21" s="25">
        <v>40.32</v>
      </c>
      <c r="R21" s="25">
        <v>500</v>
      </c>
      <c r="S21" s="25">
        <v>79.25</v>
      </c>
      <c r="U21" s="25">
        <v>500</v>
      </c>
      <c r="V21" s="25">
        <v>227.12</v>
      </c>
      <c r="W21" s="25">
        <v>500</v>
      </c>
      <c r="Y21" s="25">
        <v>500</v>
      </c>
      <c r="Z21" s="25">
        <v>0</v>
      </c>
      <c r="AA21" s="25">
        <v>500</v>
      </c>
      <c r="AB21" s="26">
        <v>0</v>
      </c>
      <c r="AC21" s="136">
        <v>250</v>
      </c>
    </row>
    <row r="22" spans="1:32" x14ac:dyDescent="0.25">
      <c r="A22" s="32"/>
      <c r="B22" s="33" t="s">
        <v>24</v>
      </c>
      <c r="C22" s="34">
        <f t="shared" ref="C22:S22" si="3">SUM(C11:C21)</f>
        <v>79300</v>
      </c>
      <c r="D22" s="34">
        <f t="shared" si="3"/>
        <v>110100</v>
      </c>
      <c r="E22" s="34">
        <f t="shared" si="3"/>
        <v>113364.28</v>
      </c>
      <c r="F22" s="34">
        <f t="shared" si="3"/>
        <v>109600</v>
      </c>
      <c r="G22" s="34">
        <f t="shared" si="3"/>
        <v>97844.62000000001</v>
      </c>
      <c r="H22" s="34">
        <f t="shared" si="3"/>
        <v>154994.06</v>
      </c>
      <c r="I22" s="34">
        <f t="shared" si="3"/>
        <v>109600</v>
      </c>
      <c r="J22" s="34">
        <f t="shared" si="3"/>
        <v>122823.13</v>
      </c>
      <c r="K22" s="34">
        <f t="shared" si="3"/>
        <v>118875</v>
      </c>
      <c r="L22" s="34">
        <f t="shared" si="3"/>
        <v>87563.040000000008</v>
      </c>
      <c r="M22" s="34">
        <f t="shared" si="3"/>
        <v>113151.72</v>
      </c>
      <c r="N22" s="34">
        <f t="shared" si="3"/>
        <v>97624</v>
      </c>
      <c r="O22" s="34">
        <f t="shared" si="3"/>
        <v>109097.76000000001</v>
      </c>
      <c r="P22" s="34">
        <f t="shared" si="3"/>
        <v>95658</v>
      </c>
      <c r="Q22" s="34">
        <f t="shared" si="3"/>
        <v>105231.43000000002</v>
      </c>
      <c r="R22" s="34">
        <f t="shared" si="3"/>
        <v>100375</v>
      </c>
      <c r="S22" s="37">
        <f t="shared" si="3"/>
        <v>105138.4</v>
      </c>
      <c r="U22" s="37">
        <f t="shared" ref="U22:AF22" si="4">SUM(U11:U21)</f>
        <v>108129</v>
      </c>
      <c r="V22" s="37">
        <f t="shared" si="4"/>
        <v>128414.93000000001</v>
      </c>
      <c r="W22" s="37">
        <f t="shared" si="4"/>
        <v>126853</v>
      </c>
      <c r="X22" s="37">
        <f t="shared" si="4"/>
        <v>117603.03000000001</v>
      </c>
      <c r="Y22" s="37">
        <f t="shared" si="4"/>
        <v>139758</v>
      </c>
      <c r="Z22" s="37">
        <f t="shared" si="4"/>
        <v>116096.28</v>
      </c>
      <c r="AA22" s="37">
        <f t="shared" si="4"/>
        <v>151600</v>
      </c>
      <c r="AB22" s="35">
        <f t="shared" si="4"/>
        <v>158582.59</v>
      </c>
      <c r="AC22" s="137">
        <f t="shared" si="4"/>
        <v>154640</v>
      </c>
      <c r="AD22" s="137">
        <f t="shared" si="4"/>
        <v>0</v>
      </c>
      <c r="AE22" s="137">
        <f t="shared" si="4"/>
        <v>0</v>
      </c>
      <c r="AF22" s="36">
        <f t="shared" si="4"/>
        <v>0</v>
      </c>
    </row>
    <row r="23" spans="1:32" x14ac:dyDescent="0.25">
      <c r="A23" s="28" t="s">
        <v>50</v>
      </c>
      <c r="B23" s="29" t="s">
        <v>51</v>
      </c>
      <c r="C23" s="25"/>
      <c r="D23" s="25"/>
      <c r="E23" s="25"/>
    </row>
    <row r="24" spans="1:32" x14ac:dyDescent="0.25">
      <c r="A24" s="28" t="s">
        <v>52</v>
      </c>
      <c r="B24" s="29" t="s">
        <v>53</v>
      </c>
      <c r="C24" s="25">
        <v>13000</v>
      </c>
      <c r="D24" s="25">
        <v>13000</v>
      </c>
      <c r="E24" s="25">
        <v>14313.38</v>
      </c>
      <c r="F24" s="38">
        <v>13000</v>
      </c>
      <c r="G24" s="38">
        <v>7393.82</v>
      </c>
      <c r="H24" s="38">
        <v>10646</v>
      </c>
      <c r="I24" s="38">
        <v>13000</v>
      </c>
      <c r="J24" s="25">
        <v>11303.97</v>
      </c>
      <c r="K24" s="25">
        <v>13000</v>
      </c>
      <c r="L24" s="25">
        <v>8821.7199999999993</v>
      </c>
      <c r="M24" s="25">
        <v>9874.32</v>
      </c>
      <c r="N24" s="25">
        <v>13000</v>
      </c>
      <c r="O24" s="25">
        <v>10260.549999999999</v>
      </c>
      <c r="P24" s="25">
        <v>13000</v>
      </c>
      <c r="Q24" s="25">
        <v>12304.98</v>
      </c>
      <c r="R24" s="25">
        <v>13000</v>
      </c>
      <c r="S24" s="25">
        <v>14116.67</v>
      </c>
      <c r="U24" s="25">
        <v>13000</v>
      </c>
      <c r="V24" s="25">
        <v>13520.09</v>
      </c>
      <c r="W24" s="25">
        <v>13000</v>
      </c>
      <c r="X24" s="25">
        <v>11675.87</v>
      </c>
      <c r="Y24" s="25">
        <v>13000</v>
      </c>
      <c r="Z24" s="25">
        <v>9093.1299999999992</v>
      </c>
      <c r="AA24" s="25">
        <v>12000</v>
      </c>
      <c r="AB24" s="26">
        <v>7419.06</v>
      </c>
      <c r="AC24" s="136">
        <v>12000</v>
      </c>
    </row>
    <row r="25" spans="1:32" x14ac:dyDescent="0.25">
      <c r="A25" s="28" t="s">
        <v>54</v>
      </c>
      <c r="B25" s="29" t="s">
        <v>55</v>
      </c>
      <c r="C25" s="25">
        <v>900</v>
      </c>
      <c r="D25" s="25">
        <v>900</v>
      </c>
      <c r="E25" s="25">
        <v>758.16</v>
      </c>
      <c r="F25" s="25">
        <v>900</v>
      </c>
      <c r="G25" s="25">
        <v>490.36</v>
      </c>
      <c r="H25" s="25">
        <v>490</v>
      </c>
      <c r="I25" s="25">
        <v>900</v>
      </c>
      <c r="J25" s="25">
        <v>879.16</v>
      </c>
      <c r="K25" s="25">
        <v>900</v>
      </c>
      <c r="L25" s="25">
        <v>438.77</v>
      </c>
      <c r="M25" s="25">
        <v>495.69</v>
      </c>
      <c r="N25" s="25">
        <v>900</v>
      </c>
      <c r="O25" s="25">
        <v>717.12</v>
      </c>
      <c r="P25" s="25">
        <v>900</v>
      </c>
      <c r="Q25" s="25">
        <v>1306.76</v>
      </c>
      <c r="R25" s="25">
        <v>900</v>
      </c>
      <c r="S25" s="25">
        <v>885.01</v>
      </c>
      <c r="U25" s="25">
        <v>900</v>
      </c>
      <c r="V25" s="25">
        <v>1163.1400000000001</v>
      </c>
      <c r="W25" s="25">
        <v>1300</v>
      </c>
      <c r="X25" s="25">
        <v>155.97999999999999</v>
      </c>
      <c r="Y25" s="25">
        <v>1300</v>
      </c>
      <c r="Z25" s="25">
        <v>691.5</v>
      </c>
      <c r="AA25" s="25">
        <v>900</v>
      </c>
      <c r="AB25" s="26">
        <v>929.45</v>
      </c>
      <c r="AC25" s="136">
        <v>950</v>
      </c>
    </row>
    <row r="26" spans="1:32" x14ac:dyDescent="0.25">
      <c r="A26" s="32"/>
      <c r="B26" s="33" t="s">
        <v>24</v>
      </c>
      <c r="C26" s="34">
        <f t="shared" ref="C26:R26" si="5">SUM(C24:C25)</f>
        <v>13900</v>
      </c>
      <c r="D26" s="34">
        <f t="shared" si="5"/>
        <v>13900</v>
      </c>
      <c r="E26" s="34">
        <f t="shared" si="5"/>
        <v>15071.539999999999</v>
      </c>
      <c r="F26" s="34">
        <f t="shared" si="5"/>
        <v>13900</v>
      </c>
      <c r="G26" s="34">
        <f t="shared" si="5"/>
        <v>7884.1799999999994</v>
      </c>
      <c r="H26" s="34">
        <f t="shared" si="5"/>
        <v>11136</v>
      </c>
      <c r="I26" s="34">
        <f t="shared" si="5"/>
        <v>13900</v>
      </c>
      <c r="J26" s="34">
        <f t="shared" si="5"/>
        <v>12183.13</v>
      </c>
      <c r="K26" s="34">
        <f t="shared" si="5"/>
        <v>13900</v>
      </c>
      <c r="L26" s="34">
        <f t="shared" si="5"/>
        <v>9260.49</v>
      </c>
      <c r="M26" s="34">
        <f t="shared" si="5"/>
        <v>10370.01</v>
      </c>
      <c r="N26" s="34">
        <f t="shared" si="5"/>
        <v>13900</v>
      </c>
      <c r="O26" s="34">
        <f t="shared" si="5"/>
        <v>10977.67</v>
      </c>
      <c r="P26" s="34">
        <f t="shared" si="5"/>
        <v>13900</v>
      </c>
      <c r="Q26" s="34">
        <f t="shared" si="5"/>
        <v>13611.74</v>
      </c>
      <c r="R26" s="34">
        <f t="shared" si="5"/>
        <v>13900</v>
      </c>
      <c r="S26" s="37">
        <f>SUM(S24:S25)</f>
        <v>15001.68</v>
      </c>
      <c r="U26" s="37">
        <f t="shared" ref="U26:X26" si="6">SUM(U24:U25)</f>
        <v>13900</v>
      </c>
      <c r="V26" s="37">
        <f t="shared" si="6"/>
        <v>14683.23</v>
      </c>
      <c r="W26" s="37">
        <f t="shared" si="6"/>
        <v>14300</v>
      </c>
      <c r="X26" s="37">
        <f t="shared" si="6"/>
        <v>11831.85</v>
      </c>
      <c r="Y26" s="37">
        <f t="shared" ref="Y26:AF26" si="7">SUM(Y24:Y25)</f>
        <v>14300</v>
      </c>
      <c r="Z26" s="37">
        <f t="shared" si="7"/>
        <v>9784.6299999999992</v>
      </c>
      <c r="AA26" s="37">
        <f t="shared" si="7"/>
        <v>12900</v>
      </c>
      <c r="AB26" s="35">
        <f t="shared" si="7"/>
        <v>8348.51</v>
      </c>
      <c r="AC26" s="137">
        <f t="shared" si="7"/>
        <v>12950</v>
      </c>
      <c r="AD26" s="137">
        <f t="shared" si="7"/>
        <v>0</v>
      </c>
      <c r="AE26" s="137">
        <f t="shared" si="7"/>
        <v>0</v>
      </c>
      <c r="AF26" s="36">
        <f t="shared" si="7"/>
        <v>0</v>
      </c>
    </row>
    <row r="27" spans="1:32" x14ac:dyDescent="0.25">
      <c r="A27" s="28" t="s">
        <v>56</v>
      </c>
      <c r="B27" s="29" t="s">
        <v>57</v>
      </c>
      <c r="C27" s="25"/>
      <c r="D27" s="25"/>
      <c r="E27" s="25"/>
    </row>
    <row r="28" spans="1:32" x14ac:dyDescent="0.25">
      <c r="A28" s="28" t="s">
        <v>58</v>
      </c>
      <c r="B28" s="29" t="s">
        <v>59</v>
      </c>
      <c r="C28" s="25">
        <v>6000</v>
      </c>
      <c r="D28" s="25">
        <v>6000</v>
      </c>
      <c r="E28" s="25">
        <v>6615.45</v>
      </c>
      <c r="F28" s="25">
        <v>6500</v>
      </c>
      <c r="G28" s="25">
        <v>3742.54</v>
      </c>
      <c r="H28" s="25">
        <v>5245</v>
      </c>
      <c r="I28" s="39">
        <v>6000</v>
      </c>
      <c r="J28" s="25">
        <v>4336.68</v>
      </c>
      <c r="K28" s="25">
        <v>5000</v>
      </c>
      <c r="L28" s="25">
        <v>2951.49</v>
      </c>
      <c r="M28" s="25">
        <v>3448.79</v>
      </c>
      <c r="N28" s="25">
        <v>5000</v>
      </c>
      <c r="O28" s="25">
        <v>3882.82</v>
      </c>
      <c r="P28" s="25">
        <v>5000</v>
      </c>
      <c r="Q28" s="25">
        <v>2289.3000000000002</v>
      </c>
      <c r="R28" s="25">
        <v>2500</v>
      </c>
      <c r="S28" s="25">
        <v>675.02</v>
      </c>
      <c r="U28" s="25">
        <v>2500</v>
      </c>
      <c r="V28" s="25">
        <v>2350.7600000000002</v>
      </c>
      <c r="W28" s="25">
        <v>2500</v>
      </c>
      <c r="X28" s="25">
        <v>935.31</v>
      </c>
      <c r="Y28" s="25">
        <v>2500</v>
      </c>
      <c r="Z28" s="25">
        <v>4321.3999999999996</v>
      </c>
      <c r="AA28" s="25">
        <v>3000</v>
      </c>
      <c r="AB28" s="26">
        <v>793.92</v>
      </c>
      <c r="AC28" s="136">
        <v>2500</v>
      </c>
    </row>
    <row r="29" spans="1:32" x14ac:dyDescent="0.25">
      <c r="A29" s="28" t="s">
        <v>60</v>
      </c>
      <c r="B29" s="29" t="s">
        <v>61</v>
      </c>
      <c r="C29" s="25">
        <v>7600</v>
      </c>
      <c r="D29" s="25">
        <v>7000</v>
      </c>
      <c r="E29" s="25">
        <v>7540.76</v>
      </c>
      <c r="F29" s="25">
        <v>7500</v>
      </c>
      <c r="G29" s="25">
        <v>7619.35</v>
      </c>
      <c r="H29" s="25">
        <v>7650</v>
      </c>
      <c r="I29" s="39">
        <v>7600</v>
      </c>
      <c r="J29" s="25">
        <v>6604</v>
      </c>
      <c r="K29" s="25">
        <v>7600</v>
      </c>
      <c r="L29" s="25">
        <v>7105.88</v>
      </c>
      <c r="M29" s="25">
        <v>7105.88</v>
      </c>
      <c r="N29" s="25">
        <v>7000</v>
      </c>
      <c r="O29" s="25">
        <v>6597.2</v>
      </c>
      <c r="P29" s="25">
        <v>7000</v>
      </c>
      <c r="Q29" s="25">
        <v>8122.95</v>
      </c>
      <c r="R29" s="25">
        <v>7000</v>
      </c>
      <c r="S29" s="25">
        <v>7107.22</v>
      </c>
      <c r="U29" s="25">
        <v>7100</v>
      </c>
      <c r="V29" s="25">
        <v>7025.42</v>
      </c>
      <c r="W29" s="25">
        <v>7100</v>
      </c>
      <c r="X29" s="25">
        <v>7184.19</v>
      </c>
      <c r="Y29" s="25">
        <v>7100</v>
      </c>
      <c r="Z29" s="25">
        <v>6751</v>
      </c>
      <c r="AA29" s="25">
        <v>7300</v>
      </c>
      <c r="AB29" s="26">
        <v>7051.35</v>
      </c>
      <c r="AC29" s="136">
        <v>7300</v>
      </c>
    </row>
    <row r="30" spans="1:32" x14ac:dyDescent="0.25">
      <c r="A30" s="28" t="s">
        <v>62</v>
      </c>
      <c r="B30" s="29" t="s">
        <v>63</v>
      </c>
      <c r="C30" s="25">
        <v>500</v>
      </c>
      <c r="D30" s="25">
        <v>500</v>
      </c>
      <c r="E30" s="25">
        <v>182.1</v>
      </c>
      <c r="F30" s="25">
        <v>500</v>
      </c>
      <c r="G30" s="25">
        <v>50</v>
      </c>
      <c r="H30" s="25">
        <v>102</v>
      </c>
      <c r="I30" s="39">
        <v>400</v>
      </c>
      <c r="J30" s="25">
        <v>57.2</v>
      </c>
      <c r="K30" s="25">
        <v>300</v>
      </c>
      <c r="L30" s="25">
        <v>235</v>
      </c>
      <c r="M30" s="25">
        <v>292.2</v>
      </c>
      <c r="N30" s="25">
        <v>300</v>
      </c>
      <c r="O30" s="25">
        <v>192.2</v>
      </c>
      <c r="P30" s="25">
        <v>300</v>
      </c>
      <c r="Q30" s="25">
        <v>73.2</v>
      </c>
      <c r="R30" s="25">
        <v>300</v>
      </c>
      <c r="S30" s="25">
        <v>405.1</v>
      </c>
      <c r="U30" s="25">
        <v>600</v>
      </c>
      <c r="V30" s="25">
        <v>301.33</v>
      </c>
      <c r="W30" s="25">
        <v>600</v>
      </c>
      <c r="X30" s="25">
        <v>330.13</v>
      </c>
      <c r="Y30" s="25">
        <v>400</v>
      </c>
      <c r="Z30" s="25">
        <v>105</v>
      </c>
      <c r="AA30" s="25">
        <v>400</v>
      </c>
      <c r="AB30" s="26">
        <v>125.17</v>
      </c>
      <c r="AC30" s="136">
        <v>300</v>
      </c>
    </row>
    <row r="31" spans="1:32" x14ac:dyDescent="0.25">
      <c r="A31" s="28" t="s">
        <v>64</v>
      </c>
      <c r="B31" s="29" t="s">
        <v>65</v>
      </c>
      <c r="C31" s="25">
        <v>900</v>
      </c>
      <c r="D31" s="25">
        <v>1000</v>
      </c>
      <c r="E31" s="25">
        <v>1570.7</v>
      </c>
      <c r="F31" s="25">
        <v>1500</v>
      </c>
      <c r="G31" s="25">
        <v>468</v>
      </c>
      <c r="H31" s="25">
        <v>1283</v>
      </c>
      <c r="I31" s="39">
        <v>1500</v>
      </c>
      <c r="J31" s="25">
        <v>1054.6099999999999</v>
      </c>
      <c r="K31" s="25">
        <v>1500</v>
      </c>
      <c r="L31" s="25">
        <v>855.87</v>
      </c>
      <c r="M31" s="25">
        <v>855.87</v>
      </c>
      <c r="N31" s="25">
        <v>1500</v>
      </c>
      <c r="O31" s="25">
        <v>1214</v>
      </c>
      <c r="P31" s="25">
        <v>1500</v>
      </c>
      <c r="Q31" s="25">
        <v>288.7</v>
      </c>
      <c r="R31" s="25">
        <v>1500</v>
      </c>
      <c r="S31" s="25">
        <v>1472.16</v>
      </c>
      <c r="U31" s="25">
        <v>2000</v>
      </c>
      <c r="V31" s="25">
        <v>1636</v>
      </c>
      <c r="W31" s="25">
        <v>3000</v>
      </c>
      <c r="X31" s="25">
        <v>540</v>
      </c>
      <c r="Y31" s="25">
        <v>2000</v>
      </c>
      <c r="Z31" s="25">
        <v>2180.98</v>
      </c>
      <c r="AA31" s="25">
        <v>3000</v>
      </c>
      <c r="AB31" s="26">
        <v>-195</v>
      </c>
      <c r="AC31" s="136">
        <v>2000</v>
      </c>
    </row>
    <row r="32" spans="1:32" x14ac:dyDescent="0.25">
      <c r="A32" s="28" t="s">
        <v>66</v>
      </c>
      <c r="B32" s="29" t="s">
        <v>67</v>
      </c>
      <c r="C32" s="25">
        <v>3500</v>
      </c>
      <c r="D32" s="25">
        <v>5500</v>
      </c>
      <c r="E32" s="25">
        <v>2557.35</v>
      </c>
      <c r="F32" s="25">
        <v>5000</v>
      </c>
      <c r="G32" s="25">
        <v>2131.5500000000002</v>
      </c>
      <c r="H32" s="25">
        <v>3558</v>
      </c>
      <c r="I32" s="25">
        <v>5000</v>
      </c>
      <c r="J32" s="25">
        <v>7011.93</v>
      </c>
      <c r="K32" s="25">
        <v>5000</v>
      </c>
      <c r="L32" s="25">
        <v>5787.34</v>
      </c>
      <c r="M32" s="25">
        <v>5859.94</v>
      </c>
      <c r="N32" s="25">
        <v>5000</v>
      </c>
      <c r="O32" s="25">
        <v>4717.05</v>
      </c>
      <c r="P32" s="25">
        <v>5000</v>
      </c>
      <c r="Q32" s="25">
        <v>2974.76</v>
      </c>
      <c r="R32" s="25">
        <v>5000</v>
      </c>
      <c r="S32" s="25">
        <v>3713.25</v>
      </c>
      <c r="U32" s="25">
        <v>5000</v>
      </c>
      <c r="V32" s="25">
        <v>5418</v>
      </c>
      <c r="W32" s="25">
        <v>5000</v>
      </c>
      <c r="X32" s="25">
        <v>2429.6</v>
      </c>
      <c r="Y32" s="25">
        <v>5000</v>
      </c>
      <c r="Z32" s="25">
        <v>6530</v>
      </c>
      <c r="AA32" s="25">
        <v>4000</v>
      </c>
      <c r="AB32" s="26">
        <v>3324.4</v>
      </c>
      <c r="AC32" s="136">
        <v>4000</v>
      </c>
    </row>
    <row r="33" spans="1:32" x14ac:dyDescent="0.25">
      <c r="A33" s="28" t="s">
        <v>68</v>
      </c>
      <c r="B33" s="29" t="s">
        <v>69</v>
      </c>
      <c r="C33" s="25">
        <v>10000</v>
      </c>
      <c r="D33" s="25">
        <v>12000</v>
      </c>
      <c r="E33" s="25">
        <v>9798.2099999999991</v>
      </c>
      <c r="F33" s="38">
        <v>12250</v>
      </c>
      <c r="G33" s="38">
        <v>8948.67</v>
      </c>
      <c r="H33" s="38">
        <v>10328</v>
      </c>
      <c r="I33" s="38">
        <v>12250</v>
      </c>
      <c r="J33" s="25">
        <v>7345.66</v>
      </c>
      <c r="K33" s="25">
        <v>12250</v>
      </c>
      <c r="L33" s="25">
        <v>8253.66</v>
      </c>
      <c r="M33" s="25">
        <v>9397.73</v>
      </c>
      <c r="N33" s="25">
        <v>12250</v>
      </c>
      <c r="O33" s="25">
        <v>8782.65</v>
      </c>
      <c r="P33" s="25">
        <v>13000</v>
      </c>
      <c r="Q33" s="25">
        <v>8335.49</v>
      </c>
      <c r="R33" s="25">
        <v>13000</v>
      </c>
      <c r="S33" s="25">
        <v>7510.96</v>
      </c>
      <c r="U33" s="25">
        <v>13000</v>
      </c>
      <c r="V33" s="25">
        <v>8351.49</v>
      </c>
      <c r="W33" s="25">
        <v>13000</v>
      </c>
      <c r="X33" s="25">
        <v>10429.950000000001</v>
      </c>
      <c r="Y33" s="25">
        <v>13000</v>
      </c>
      <c r="Z33" s="25">
        <v>10312.33</v>
      </c>
      <c r="AA33" s="25">
        <v>11000</v>
      </c>
      <c r="AB33" s="26">
        <v>11567.06</v>
      </c>
      <c r="AC33" s="136">
        <v>13000</v>
      </c>
    </row>
    <row r="34" spans="1:32" x14ac:dyDescent="0.25">
      <c r="A34" s="32"/>
      <c r="B34" s="33" t="s">
        <v>24</v>
      </c>
      <c r="C34" s="34">
        <f t="shared" ref="C34:R34" si="8">SUM(C28:C33)</f>
        <v>28500</v>
      </c>
      <c r="D34" s="34">
        <f t="shared" si="8"/>
        <v>32000</v>
      </c>
      <c r="E34" s="34">
        <f t="shared" si="8"/>
        <v>28264.57</v>
      </c>
      <c r="F34" s="34">
        <f t="shared" si="8"/>
        <v>33250</v>
      </c>
      <c r="G34" s="34">
        <f t="shared" si="8"/>
        <v>22960.11</v>
      </c>
      <c r="H34" s="34">
        <f t="shared" si="8"/>
        <v>28166</v>
      </c>
      <c r="I34" s="34">
        <f t="shared" si="8"/>
        <v>32750</v>
      </c>
      <c r="J34" s="34">
        <f t="shared" si="8"/>
        <v>26410.080000000002</v>
      </c>
      <c r="K34" s="34">
        <f t="shared" si="8"/>
        <v>31650</v>
      </c>
      <c r="L34" s="34">
        <f t="shared" si="8"/>
        <v>25189.24</v>
      </c>
      <c r="M34" s="34">
        <f t="shared" si="8"/>
        <v>26960.41</v>
      </c>
      <c r="N34" s="34">
        <f t="shared" si="8"/>
        <v>31050</v>
      </c>
      <c r="O34" s="34">
        <f t="shared" si="8"/>
        <v>25385.919999999998</v>
      </c>
      <c r="P34" s="34">
        <f t="shared" si="8"/>
        <v>31800</v>
      </c>
      <c r="Q34" s="34">
        <f t="shared" si="8"/>
        <v>22084.400000000001</v>
      </c>
      <c r="R34" s="34">
        <f t="shared" si="8"/>
        <v>29300</v>
      </c>
      <c r="S34" s="37">
        <f>SUM(S28:S33)</f>
        <v>20883.71</v>
      </c>
      <c r="U34" s="37">
        <f t="shared" ref="U34:X34" si="9">SUM(U28:U33)</f>
        <v>30200</v>
      </c>
      <c r="V34" s="37">
        <f t="shared" si="9"/>
        <v>25083</v>
      </c>
      <c r="W34" s="37">
        <f t="shared" si="9"/>
        <v>31200</v>
      </c>
      <c r="X34" s="37">
        <f t="shared" si="9"/>
        <v>21849.18</v>
      </c>
      <c r="Y34" s="37">
        <f t="shared" ref="Y34:AF34" si="10">SUM(Y28:Y33)</f>
        <v>30000</v>
      </c>
      <c r="Z34" s="37">
        <f t="shared" si="10"/>
        <v>30200.71</v>
      </c>
      <c r="AA34" s="37">
        <f t="shared" si="10"/>
        <v>28700</v>
      </c>
      <c r="AB34" s="35">
        <f t="shared" si="10"/>
        <v>22666.9</v>
      </c>
      <c r="AC34" s="137">
        <f t="shared" si="10"/>
        <v>29100</v>
      </c>
      <c r="AD34" s="137">
        <f t="shared" si="10"/>
        <v>0</v>
      </c>
      <c r="AE34" s="137">
        <f t="shared" si="10"/>
        <v>0</v>
      </c>
      <c r="AF34" s="36">
        <f t="shared" si="10"/>
        <v>0</v>
      </c>
    </row>
    <row r="35" spans="1:32" x14ac:dyDescent="0.25">
      <c r="A35" s="28" t="s">
        <v>70</v>
      </c>
      <c r="B35" s="29" t="s">
        <v>71</v>
      </c>
      <c r="C35" s="25"/>
      <c r="D35" s="25"/>
      <c r="E35" s="25"/>
    </row>
    <row r="36" spans="1:32" x14ac:dyDescent="0.25">
      <c r="A36" s="28" t="s">
        <v>72</v>
      </c>
      <c r="B36" s="29" t="s">
        <v>73</v>
      </c>
      <c r="C36" s="25">
        <v>4400</v>
      </c>
      <c r="D36" s="25">
        <v>4400</v>
      </c>
      <c r="E36" s="25">
        <v>4881.26</v>
      </c>
      <c r="F36" s="25">
        <v>4900</v>
      </c>
      <c r="G36" s="25">
        <v>4498.04</v>
      </c>
      <c r="H36" s="25">
        <v>5827.54</v>
      </c>
      <c r="I36" s="39">
        <v>6300</v>
      </c>
      <c r="J36" s="25">
        <v>5786.79</v>
      </c>
      <c r="K36" s="25">
        <v>6300</v>
      </c>
      <c r="L36" s="25">
        <v>4413.24</v>
      </c>
      <c r="M36" s="25">
        <v>5751.59</v>
      </c>
      <c r="N36" s="25">
        <v>6300</v>
      </c>
      <c r="O36" s="25">
        <v>6059.5</v>
      </c>
      <c r="P36" s="25">
        <v>6300</v>
      </c>
      <c r="Q36" s="25">
        <v>6572.54</v>
      </c>
      <c r="R36" s="25">
        <v>6300</v>
      </c>
      <c r="S36" s="25">
        <v>5671.99</v>
      </c>
      <c r="U36" s="25">
        <v>6300</v>
      </c>
      <c r="V36" s="25">
        <v>6325.51</v>
      </c>
      <c r="W36" s="25">
        <v>6700</v>
      </c>
      <c r="X36" s="25">
        <v>6259.75</v>
      </c>
      <c r="Y36" s="25">
        <v>7800</v>
      </c>
      <c r="Z36" s="25">
        <v>9652.98</v>
      </c>
      <c r="AA36" s="25">
        <v>8200</v>
      </c>
      <c r="AB36" s="26">
        <v>9127.9599999999991</v>
      </c>
      <c r="AC36" s="136">
        <v>12400</v>
      </c>
    </row>
    <row r="37" spans="1:32" x14ac:dyDescent="0.25">
      <c r="A37" s="32"/>
      <c r="B37" s="33" t="s">
        <v>24</v>
      </c>
      <c r="C37" s="34">
        <f t="shared" ref="C37:Q37" si="11">SUM(C36)</f>
        <v>4400</v>
      </c>
      <c r="D37" s="34">
        <f t="shared" si="11"/>
        <v>4400</v>
      </c>
      <c r="E37" s="34">
        <f t="shared" si="11"/>
        <v>4881.26</v>
      </c>
      <c r="F37" s="34">
        <f t="shared" si="11"/>
        <v>4900</v>
      </c>
      <c r="G37" s="34">
        <f t="shared" si="11"/>
        <v>4498.04</v>
      </c>
      <c r="H37" s="34">
        <f t="shared" si="11"/>
        <v>5827.54</v>
      </c>
      <c r="I37" s="34">
        <f t="shared" si="11"/>
        <v>6300</v>
      </c>
      <c r="J37" s="34">
        <f t="shared" si="11"/>
        <v>5786.79</v>
      </c>
      <c r="K37" s="34">
        <f t="shared" si="11"/>
        <v>6300</v>
      </c>
      <c r="L37" s="34">
        <f t="shared" si="11"/>
        <v>4413.24</v>
      </c>
      <c r="M37" s="34">
        <f t="shared" si="11"/>
        <v>5751.59</v>
      </c>
      <c r="N37" s="34">
        <f t="shared" si="11"/>
        <v>6300</v>
      </c>
      <c r="O37" s="34">
        <f t="shared" si="11"/>
        <v>6059.5</v>
      </c>
      <c r="P37" s="34">
        <f t="shared" si="11"/>
        <v>6300</v>
      </c>
      <c r="Q37" s="34">
        <f t="shared" si="11"/>
        <v>6572.54</v>
      </c>
      <c r="R37" s="34">
        <f t="shared" ref="R37" si="12">SUM(R36)</f>
        <v>6300</v>
      </c>
      <c r="S37" s="37">
        <f>SUM(S36)</f>
        <v>5671.99</v>
      </c>
      <c r="U37" s="37">
        <f t="shared" ref="U37:X37" si="13">SUM(U36)</f>
        <v>6300</v>
      </c>
      <c r="V37" s="37">
        <f t="shared" si="13"/>
        <v>6325.51</v>
      </c>
      <c r="W37" s="37">
        <f t="shared" si="13"/>
        <v>6700</v>
      </c>
      <c r="X37" s="37">
        <f t="shared" si="13"/>
        <v>6259.75</v>
      </c>
      <c r="Y37" s="37">
        <f t="shared" ref="Y37:Z37" si="14">SUM(Y36)</f>
        <v>7800</v>
      </c>
      <c r="Z37" s="37">
        <f t="shared" si="14"/>
        <v>9652.98</v>
      </c>
      <c r="AA37" s="37">
        <f t="shared" ref="AA37:AF37" si="15">SUM(AA36)</f>
        <v>8200</v>
      </c>
      <c r="AB37" s="35">
        <f t="shared" si="15"/>
        <v>9127.9599999999991</v>
      </c>
      <c r="AC37" s="137">
        <f t="shared" si="15"/>
        <v>12400</v>
      </c>
      <c r="AD37" s="137">
        <f t="shared" si="15"/>
        <v>0</v>
      </c>
      <c r="AE37" s="137">
        <f t="shared" si="15"/>
        <v>0</v>
      </c>
      <c r="AF37" s="36">
        <f t="shared" si="15"/>
        <v>0</v>
      </c>
    </row>
    <row r="38" spans="1:32" hidden="1" x14ac:dyDescent="0.25">
      <c r="A38" s="28" t="s">
        <v>74</v>
      </c>
      <c r="B38" s="40" t="s">
        <v>75</v>
      </c>
      <c r="C38" s="41"/>
      <c r="D38" s="41"/>
      <c r="E38" s="41"/>
      <c r="F38" s="41"/>
      <c r="G38" s="41"/>
      <c r="H38" s="41"/>
      <c r="I38" s="41"/>
    </row>
    <row r="39" spans="1:32" ht="17.25" hidden="1" customHeight="1" x14ac:dyDescent="0.25">
      <c r="A39" s="11" t="s">
        <v>76</v>
      </c>
      <c r="B39" s="11" t="s">
        <v>77</v>
      </c>
      <c r="C39" s="42"/>
      <c r="D39" s="42"/>
      <c r="E39" s="42"/>
      <c r="F39" s="42"/>
      <c r="G39" s="42"/>
      <c r="H39" s="42">
        <v>1261.95</v>
      </c>
      <c r="I39" s="42"/>
    </row>
    <row r="40" spans="1:32" s="50" customFormat="1" ht="17.25" hidden="1" customHeight="1" x14ac:dyDescent="0.25">
      <c r="A40" s="43"/>
      <c r="B40" s="44" t="s">
        <v>78</v>
      </c>
      <c r="C40" s="45"/>
      <c r="D40" s="45"/>
      <c r="E40" s="45"/>
      <c r="F40" s="45"/>
      <c r="G40" s="45"/>
      <c r="H40" s="45">
        <v>1262</v>
      </c>
      <c r="I40" s="45"/>
      <c r="J40" s="45"/>
      <c r="K40" s="45"/>
      <c r="L40" s="46"/>
      <c r="M40" s="46"/>
      <c r="N40" s="46"/>
      <c r="O40" s="46"/>
      <c r="P40" s="46"/>
      <c r="Q40" s="46"/>
      <c r="R40" s="46"/>
      <c r="S40" s="46"/>
      <c r="T40" s="47"/>
      <c r="U40" s="46"/>
      <c r="V40" s="46"/>
      <c r="W40" s="46"/>
      <c r="X40" s="46"/>
      <c r="Y40" s="46"/>
      <c r="Z40" s="46"/>
      <c r="AA40" s="46"/>
      <c r="AB40" s="48"/>
      <c r="AC40" s="138"/>
      <c r="AD40" s="138"/>
      <c r="AE40" s="138"/>
      <c r="AF40" s="49"/>
    </row>
    <row r="41" spans="1:32" x14ac:dyDescent="0.25">
      <c r="A41" s="51"/>
      <c r="B41" s="52" t="s">
        <v>79</v>
      </c>
      <c r="C41" s="53">
        <f>SUM(C9+C22+C26+C34+C37)</f>
        <v>415463</v>
      </c>
      <c r="D41" s="53">
        <f>SUM(D9+D22+D26+D34+D37)</f>
        <v>460123</v>
      </c>
      <c r="E41" s="53">
        <f>SUM(E9+E22+E26+E34+E37)</f>
        <v>476934.15</v>
      </c>
      <c r="F41" s="53">
        <f>SUM(F9+F22+F26+F34+F37)</f>
        <v>462313</v>
      </c>
      <c r="G41" s="53">
        <f>SUM(G9+G22+G26+G34+G37)</f>
        <v>357718.49</v>
      </c>
      <c r="H41" s="53">
        <f>SUM(H9+H22+H26+H34+H37+H40)</f>
        <v>506498.24</v>
      </c>
      <c r="I41" s="53">
        <f t="shared" ref="I41:S41" si="16">SUM(I9+I22+I26+I34+I37)</f>
        <v>465147</v>
      </c>
      <c r="J41" s="53">
        <f t="shared" si="16"/>
        <v>468619.71</v>
      </c>
      <c r="K41" s="53">
        <f t="shared" si="16"/>
        <v>476874.89</v>
      </c>
      <c r="L41" s="53">
        <f t="shared" si="16"/>
        <v>367917.27999999997</v>
      </c>
      <c r="M41" s="53">
        <f t="shared" si="16"/>
        <v>460515.65</v>
      </c>
      <c r="N41" s="53">
        <f t="shared" si="16"/>
        <v>471783.12</v>
      </c>
      <c r="O41" s="53">
        <f t="shared" si="16"/>
        <v>467347.71999999991</v>
      </c>
      <c r="P41" s="53">
        <f t="shared" si="16"/>
        <v>511070.33</v>
      </c>
      <c r="Q41" s="53">
        <f t="shared" si="16"/>
        <v>512304.21</v>
      </c>
      <c r="R41" s="53">
        <f t="shared" si="16"/>
        <v>523305</v>
      </c>
      <c r="S41" s="53">
        <f t="shared" si="16"/>
        <v>513242</v>
      </c>
      <c r="T41" s="8">
        <f>SUM(P41-N41)/N41</f>
        <v>8.3273878048031949E-2</v>
      </c>
      <c r="U41" s="53">
        <f t="shared" ref="U41:Z41" si="17">SUM(U9+U22+U26+U34+U37)</f>
        <v>565570</v>
      </c>
      <c r="V41" s="53">
        <f t="shared" si="17"/>
        <v>577313.17000000004</v>
      </c>
      <c r="W41" s="53">
        <f t="shared" si="17"/>
        <v>560421</v>
      </c>
      <c r="X41" s="53">
        <f t="shared" si="17"/>
        <v>538580.69000000006</v>
      </c>
      <c r="Y41" s="53">
        <f t="shared" si="17"/>
        <v>593067</v>
      </c>
      <c r="Z41" s="53">
        <f t="shared" si="17"/>
        <v>556275.41999999993</v>
      </c>
      <c r="AA41" s="53">
        <f t="shared" ref="AA41:AF41" si="18">SUM(AA9+AA22+AA26+AA34+AA37)</f>
        <v>626943</v>
      </c>
      <c r="AB41" s="53">
        <f t="shared" si="18"/>
        <v>601169.30000000005</v>
      </c>
      <c r="AC41" s="139">
        <f t="shared" si="18"/>
        <v>705773</v>
      </c>
      <c r="AD41" s="139">
        <f t="shared" si="18"/>
        <v>0</v>
      </c>
      <c r="AE41" s="139">
        <f t="shared" si="18"/>
        <v>0</v>
      </c>
      <c r="AF41" s="55">
        <f t="shared" si="18"/>
        <v>0</v>
      </c>
    </row>
    <row r="42" spans="1:32" x14ac:dyDescent="0.25">
      <c r="A42" s="56" t="s">
        <v>80</v>
      </c>
      <c r="B42" s="57" t="s">
        <v>81</v>
      </c>
      <c r="C42" s="25"/>
      <c r="D42" s="25"/>
      <c r="E42" s="25"/>
    </row>
    <row r="43" spans="1:32" x14ac:dyDescent="0.25">
      <c r="A43" s="28" t="s">
        <v>82</v>
      </c>
      <c r="B43" s="29" t="s">
        <v>83</v>
      </c>
      <c r="C43" s="58">
        <v>56012</v>
      </c>
      <c r="D43" s="25">
        <v>57133</v>
      </c>
      <c r="E43" s="25">
        <v>56933.71</v>
      </c>
      <c r="F43" s="25">
        <v>59395</v>
      </c>
      <c r="G43" s="25">
        <v>44810.59</v>
      </c>
      <c r="H43" s="25">
        <v>59333.1</v>
      </c>
      <c r="I43" s="25">
        <v>58857</v>
      </c>
      <c r="J43" s="25">
        <v>57731.95</v>
      </c>
      <c r="K43" s="25">
        <v>56596</v>
      </c>
      <c r="L43" s="25">
        <v>46726.77</v>
      </c>
      <c r="M43" s="25">
        <v>56811.35</v>
      </c>
      <c r="N43" s="25">
        <v>65427.51</v>
      </c>
      <c r="O43" s="25">
        <v>59350.92</v>
      </c>
      <c r="P43" s="25">
        <v>73000</v>
      </c>
      <c r="Q43" s="25">
        <v>73561.740000000005</v>
      </c>
      <c r="R43" s="25">
        <v>75892</v>
      </c>
      <c r="S43" s="25">
        <v>74746.39</v>
      </c>
      <c r="U43" s="25">
        <v>76326</v>
      </c>
      <c r="V43" s="25">
        <v>64286.13</v>
      </c>
      <c r="W43" s="25">
        <v>79379</v>
      </c>
      <c r="X43" s="25">
        <v>74795.070000000007</v>
      </c>
      <c r="Y43" s="25">
        <v>82554</v>
      </c>
      <c r="Z43" s="25">
        <v>83184.06</v>
      </c>
      <c r="AA43" s="25">
        <v>85856</v>
      </c>
      <c r="AB43" s="26">
        <v>71982.740000000005</v>
      </c>
      <c r="AC43" s="136">
        <v>88432</v>
      </c>
    </row>
    <row r="44" spans="1:32" hidden="1" x14ac:dyDescent="0.25">
      <c r="A44" s="28"/>
      <c r="B44" s="59" t="s">
        <v>84</v>
      </c>
      <c r="C44" s="58"/>
      <c r="D44" s="25"/>
      <c r="E44" s="25"/>
      <c r="F44" s="25"/>
      <c r="G44" s="25"/>
      <c r="W44" s="25">
        <v>0</v>
      </c>
    </row>
    <row r="45" spans="1:32" x14ac:dyDescent="0.25">
      <c r="A45" s="28" t="s">
        <v>1133</v>
      </c>
      <c r="B45" s="59" t="s">
        <v>1157</v>
      </c>
      <c r="C45" s="58"/>
      <c r="D45" s="25"/>
      <c r="E45" s="25"/>
      <c r="F45" s="25"/>
      <c r="G45" s="25"/>
      <c r="AC45" s="136">
        <v>48661</v>
      </c>
    </row>
    <row r="46" spans="1:32" x14ac:dyDescent="0.25">
      <c r="A46" s="32"/>
      <c r="B46" s="33" t="s">
        <v>24</v>
      </c>
      <c r="C46" s="34">
        <f t="shared" ref="C46:R46" si="19">SUM(C43:C43)</f>
        <v>56012</v>
      </c>
      <c r="D46" s="34">
        <f t="shared" si="19"/>
        <v>57133</v>
      </c>
      <c r="E46" s="34">
        <f t="shared" si="19"/>
        <v>56933.71</v>
      </c>
      <c r="F46" s="34">
        <f t="shared" si="19"/>
        <v>59395</v>
      </c>
      <c r="G46" s="34">
        <f t="shared" si="19"/>
        <v>44810.59</v>
      </c>
      <c r="H46" s="34">
        <f t="shared" si="19"/>
        <v>59333.1</v>
      </c>
      <c r="I46" s="34">
        <f t="shared" si="19"/>
        <v>58857</v>
      </c>
      <c r="J46" s="34">
        <f t="shared" si="19"/>
        <v>57731.95</v>
      </c>
      <c r="K46" s="34">
        <f t="shared" si="19"/>
        <v>56596</v>
      </c>
      <c r="L46" s="34">
        <f t="shared" si="19"/>
        <v>46726.77</v>
      </c>
      <c r="M46" s="34">
        <f t="shared" si="19"/>
        <v>56811.35</v>
      </c>
      <c r="N46" s="34">
        <f t="shared" si="19"/>
        <v>65427.51</v>
      </c>
      <c r="O46" s="34">
        <f t="shared" si="19"/>
        <v>59350.92</v>
      </c>
      <c r="P46" s="34">
        <f t="shared" si="19"/>
        <v>73000</v>
      </c>
      <c r="Q46" s="34">
        <f t="shared" si="19"/>
        <v>73561.740000000005</v>
      </c>
      <c r="R46" s="34">
        <f t="shared" si="19"/>
        <v>75892</v>
      </c>
      <c r="S46" s="37">
        <f>SUM(S43)</f>
        <v>74746.39</v>
      </c>
      <c r="U46" s="37">
        <f t="shared" ref="U46:X46" si="20">SUM(U43)</f>
        <v>76326</v>
      </c>
      <c r="V46" s="37">
        <f t="shared" si="20"/>
        <v>64286.13</v>
      </c>
      <c r="W46" s="37">
        <f t="shared" si="20"/>
        <v>79379</v>
      </c>
      <c r="X46" s="37">
        <f t="shared" si="20"/>
        <v>74795.070000000007</v>
      </c>
      <c r="Y46" s="37">
        <f>SUM(Y43:Y44)</f>
        <v>82554</v>
      </c>
      <c r="Z46" s="37">
        <f>SUM(Z43:Z44)</f>
        <v>83184.06</v>
      </c>
      <c r="AA46" s="37">
        <f t="shared" ref="AA46:AE46" si="21">SUM(AA43:AA44)</f>
        <v>85856</v>
      </c>
      <c r="AB46" s="35">
        <f t="shared" si="21"/>
        <v>71982.740000000005</v>
      </c>
      <c r="AC46" s="137">
        <f>SUM(AC43:AC45)</f>
        <v>137093</v>
      </c>
      <c r="AD46" s="137">
        <f t="shared" si="21"/>
        <v>0</v>
      </c>
      <c r="AE46" s="137">
        <f t="shared" si="21"/>
        <v>0</v>
      </c>
      <c r="AF46" s="36">
        <f>SUM(AF43:AF45)</f>
        <v>0</v>
      </c>
    </row>
    <row r="47" spans="1:32" x14ac:dyDescent="0.25">
      <c r="A47" s="28" t="s">
        <v>85</v>
      </c>
      <c r="B47" s="29" t="s">
        <v>86</v>
      </c>
      <c r="C47" s="25"/>
      <c r="D47" s="25"/>
      <c r="E47" s="25"/>
      <c r="F47" s="25"/>
      <c r="G47" s="25"/>
    </row>
    <row r="48" spans="1:32" x14ac:dyDescent="0.25">
      <c r="A48" s="28" t="s">
        <v>87</v>
      </c>
      <c r="B48" s="29" t="s">
        <v>88</v>
      </c>
      <c r="C48" s="25">
        <v>6330</v>
      </c>
      <c r="D48" s="25">
        <v>6430</v>
      </c>
      <c r="E48" s="25">
        <v>6764.5</v>
      </c>
      <c r="F48" s="25">
        <v>6700</v>
      </c>
      <c r="G48" s="25">
        <v>6031.8</v>
      </c>
      <c r="H48" s="25">
        <v>6626.3</v>
      </c>
      <c r="I48" s="25">
        <v>7100</v>
      </c>
      <c r="J48" s="25">
        <v>7079.5</v>
      </c>
      <c r="K48" s="25">
        <v>7100</v>
      </c>
      <c r="L48" s="25">
        <v>3496.5</v>
      </c>
      <c r="M48" s="25">
        <v>7271</v>
      </c>
      <c r="N48" s="25">
        <v>7100</v>
      </c>
      <c r="O48" s="25">
        <v>7329.9</v>
      </c>
      <c r="P48" s="25">
        <v>7100</v>
      </c>
      <c r="Q48" s="25">
        <v>6202</v>
      </c>
      <c r="R48" s="25">
        <v>8100</v>
      </c>
      <c r="S48" s="25">
        <v>3881.5</v>
      </c>
      <c r="U48" s="25">
        <v>8100</v>
      </c>
      <c r="V48" s="25">
        <v>6867.5</v>
      </c>
      <c r="W48" s="25">
        <v>8100</v>
      </c>
      <c r="X48" s="25">
        <v>8400</v>
      </c>
      <c r="Y48" s="25">
        <v>8200</v>
      </c>
      <c r="Z48" s="25">
        <v>7547.5</v>
      </c>
      <c r="AA48" s="25">
        <v>8200</v>
      </c>
      <c r="AB48" s="26">
        <v>4340.5</v>
      </c>
      <c r="AC48" s="136">
        <v>8200</v>
      </c>
    </row>
    <row r="49" spans="1:32" x14ac:dyDescent="0.25">
      <c r="A49" s="28" t="s">
        <v>89</v>
      </c>
      <c r="B49" s="29" t="s">
        <v>90</v>
      </c>
      <c r="C49" s="25">
        <v>4150</v>
      </c>
      <c r="D49" s="25">
        <v>4750</v>
      </c>
      <c r="E49" s="25">
        <v>4659.4399999999996</v>
      </c>
      <c r="F49" s="25">
        <v>4955</v>
      </c>
      <c r="G49" s="25">
        <v>4963.3</v>
      </c>
      <c r="H49" s="25">
        <v>4963.3</v>
      </c>
      <c r="I49" s="25">
        <v>5400</v>
      </c>
      <c r="J49" s="25">
        <v>5185.96</v>
      </c>
      <c r="K49" s="25">
        <v>6223</v>
      </c>
      <c r="L49" s="25">
        <v>6223</v>
      </c>
      <c r="M49" s="25">
        <v>6223</v>
      </c>
      <c r="N49" s="25">
        <v>6410</v>
      </c>
      <c r="O49" s="25">
        <v>6409.84</v>
      </c>
      <c r="P49" s="25">
        <v>6731</v>
      </c>
      <c r="Q49" s="25">
        <v>6730.34</v>
      </c>
      <c r="R49" s="25">
        <v>7067</v>
      </c>
      <c r="S49" s="25">
        <v>7066.85</v>
      </c>
      <c r="U49" s="25">
        <v>7421</v>
      </c>
      <c r="V49" s="25">
        <v>10820.19</v>
      </c>
      <c r="W49" s="25">
        <v>7903</v>
      </c>
      <c r="X49" s="25">
        <v>7902.51</v>
      </c>
      <c r="Y49" s="25">
        <v>8575</v>
      </c>
      <c r="Z49" s="25">
        <v>8574.23</v>
      </c>
      <c r="AA49" s="25">
        <v>8575</v>
      </c>
      <c r="AB49" s="26">
        <v>9410.2199999999993</v>
      </c>
      <c r="AC49" s="136">
        <v>10164</v>
      </c>
    </row>
    <row r="50" spans="1:32" x14ac:dyDescent="0.25">
      <c r="A50" s="28" t="s">
        <v>1117</v>
      </c>
      <c r="B50" s="29" t="s">
        <v>1103</v>
      </c>
      <c r="C50" s="25"/>
      <c r="D50" s="25"/>
      <c r="E50" s="25"/>
      <c r="F50" s="25"/>
      <c r="G50" s="25"/>
      <c r="AA50" s="25">
        <v>20000</v>
      </c>
      <c r="AB50" s="26">
        <v>20000</v>
      </c>
      <c r="AC50" s="136">
        <v>20000</v>
      </c>
    </row>
    <row r="51" spans="1:32" x14ac:dyDescent="0.25">
      <c r="A51" s="32"/>
      <c r="B51" s="33" t="s">
        <v>24</v>
      </c>
      <c r="C51" s="34">
        <f t="shared" ref="C51:X51" si="22">SUM(C48:C49)</f>
        <v>10480</v>
      </c>
      <c r="D51" s="34">
        <f t="shared" si="22"/>
        <v>11180</v>
      </c>
      <c r="E51" s="34">
        <f t="shared" si="22"/>
        <v>11423.939999999999</v>
      </c>
      <c r="F51" s="34">
        <f t="shared" si="22"/>
        <v>11655</v>
      </c>
      <c r="G51" s="34">
        <f t="shared" si="22"/>
        <v>10995.1</v>
      </c>
      <c r="H51" s="34">
        <f t="shared" si="22"/>
        <v>11589.6</v>
      </c>
      <c r="I51" s="34">
        <f t="shared" si="22"/>
        <v>12500</v>
      </c>
      <c r="J51" s="34">
        <f t="shared" si="22"/>
        <v>12265.46</v>
      </c>
      <c r="K51" s="34">
        <f t="shared" si="22"/>
        <v>13323</v>
      </c>
      <c r="L51" s="34">
        <f t="shared" si="22"/>
        <v>9719.5</v>
      </c>
      <c r="M51" s="34">
        <f t="shared" si="22"/>
        <v>13494</v>
      </c>
      <c r="N51" s="34">
        <f t="shared" si="22"/>
        <v>13510</v>
      </c>
      <c r="O51" s="34">
        <f t="shared" si="22"/>
        <v>13739.74</v>
      </c>
      <c r="P51" s="34">
        <f t="shared" si="22"/>
        <v>13831</v>
      </c>
      <c r="Q51" s="34">
        <f t="shared" si="22"/>
        <v>12932.34</v>
      </c>
      <c r="R51" s="34">
        <f t="shared" si="22"/>
        <v>15167</v>
      </c>
      <c r="S51" s="34">
        <f>SUM(S48:S49)</f>
        <v>10948.35</v>
      </c>
      <c r="T51" s="34">
        <f t="shared" si="22"/>
        <v>0</v>
      </c>
      <c r="U51" s="34">
        <f t="shared" si="22"/>
        <v>15521</v>
      </c>
      <c r="V51" s="34">
        <f t="shared" si="22"/>
        <v>17687.690000000002</v>
      </c>
      <c r="W51" s="34">
        <f t="shared" si="22"/>
        <v>16003</v>
      </c>
      <c r="X51" s="34">
        <f t="shared" si="22"/>
        <v>16302.51</v>
      </c>
      <c r="Y51" s="34">
        <f t="shared" ref="Y51:Z51" si="23">SUM(Y48:Y49)</f>
        <v>16775</v>
      </c>
      <c r="Z51" s="34">
        <f t="shared" si="23"/>
        <v>16121.73</v>
      </c>
      <c r="AA51" s="34">
        <f t="shared" ref="AA51:AF51" si="24">SUM(AA48:AA50)</f>
        <v>36775</v>
      </c>
      <c r="AB51" s="35">
        <f t="shared" si="24"/>
        <v>33750.720000000001</v>
      </c>
      <c r="AC51" s="137">
        <f t="shared" si="24"/>
        <v>38364</v>
      </c>
      <c r="AD51" s="137">
        <f t="shared" si="24"/>
        <v>0</v>
      </c>
      <c r="AE51" s="137">
        <f t="shared" si="24"/>
        <v>0</v>
      </c>
      <c r="AF51" s="36">
        <f t="shared" si="24"/>
        <v>0</v>
      </c>
    </row>
    <row r="52" spans="1:32" x14ac:dyDescent="0.25">
      <c r="A52" s="28" t="s">
        <v>91</v>
      </c>
      <c r="B52" s="29" t="s">
        <v>92</v>
      </c>
      <c r="C52" s="25"/>
      <c r="D52" s="25"/>
      <c r="E52" s="25"/>
      <c r="F52" s="25"/>
      <c r="G52" s="25"/>
    </row>
    <row r="53" spans="1:32" x14ac:dyDescent="0.25">
      <c r="A53" s="28" t="s">
        <v>93</v>
      </c>
      <c r="B53" s="29" t="s">
        <v>53</v>
      </c>
      <c r="C53" s="25">
        <v>100</v>
      </c>
      <c r="D53" s="25">
        <v>100</v>
      </c>
      <c r="E53" s="25">
        <v>0</v>
      </c>
      <c r="F53" s="25">
        <v>100</v>
      </c>
      <c r="G53" s="25">
        <v>0</v>
      </c>
      <c r="H53" s="25">
        <v>99.99</v>
      </c>
      <c r="I53" s="25">
        <v>100</v>
      </c>
      <c r="J53" s="25">
        <v>29.99</v>
      </c>
      <c r="K53" s="25">
        <v>100</v>
      </c>
      <c r="L53" s="25">
        <v>0</v>
      </c>
      <c r="M53" s="25">
        <v>0</v>
      </c>
      <c r="N53" s="25">
        <v>100</v>
      </c>
      <c r="O53" s="25">
        <v>100</v>
      </c>
      <c r="P53" s="25">
        <v>100</v>
      </c>
      <c r="Q53" s="25">
        <v>100</v>
      </c>
      <c r="R53" s="25">
        <v>100</v>
      </c>
      <c r="S53" s="25">
        <v>1616.95</v>
      </c>
      <c r="U53" s="25">
        <v>100</v>
      </c>
      <c r="V53" s="25">
        <v>25</v>
      </c>
      <c r="W53" s="25">
        <v>100</v>
      </c>
      <c r="X53" s="25">
        <v>48.39</v>
      </c>
      <c r="Y53" s="25">
        <v>100</v>
      </c>
      <c r="Z53" s="25">
        <v>43.55</v>
      </c>
      <c r="AA53" s="25">
        <v>100</v>
      </c>
      <c r="AB53" s="26">
        <v>0</v>
      </c>
      <c r="AC53" s="136">
        <v>100</v>
      </c>
    </row>
    <row r="54" spans="1:32" x14ac:dyDescent="0.25">
      <c r="A54" s="32"/>
      <c r="B54" s="33" t="s">
        <v>24</v>
      </c>
      <c r="C54" s="34">
        <f t="shared" ref="C54:Q54" si="25">SUM(C53)</f>
        <v>100</v>
      </c>
      <c r="D54" s="34">
        <f t="shared" si="25"/>
        <v>100</v>
      </c>
      <c r="E54" s="34">
        <f t="shared" si="25"/>
        <v>0</v>
      </c>
      <c r="F54" s="34">
        <f t="shared" si="25"/>
        <v>100</v>
      </c>
      <c r="G54" s="34">
        <f t="shared" si="25"/>
        <v>0</v>
      </c>
      <c r="H54" s="34">
        <f t="shared" si="25"/>
        <v>99.99</v>
      </c>
      <c r="I54" s="34">
        <f t="shared" si="25"/>
        <v>100</v>
      </c>
      <c r="J54" s="34">
        <f t="shared" si="25"/>
        <v>29.99</v>
      </c>
      <c r="K54" s="34">
        <f t="shared" si="25"/>
        <v>100</v>
      </c>
      <c r="L54" s="34">
        <f t="shared" si="25"/>
        <v>0</v>
      </c>
      <c r="M54" s="34">
        <f t="shared" si="25"/>
        <v>0</v>
      </c>
      <c r="N54" s="34">
        <f t="shared" si="25"/>
        <v>100</v>
      </c>
      <c r="O54" s="34">
        <f t="shared" si="25"/>
        <v>100</v>
      </c>
      <c r="P54" s="34">
        <f t="shared" si="25"/>
        <v>100</v>
      </c>
      <c r="Q54" s="34">
        <f t="shared" si="25"/>
        <v>100</v>
      </c>
      <c r="R54" s="34">
        <f t="shared" ref="R54" si="26">SUM(R53)</f>
        <v>100</v>
      </c>
      <c r="S54" s="37">
        <f>SUM(S53)</f>
        <v>1616.95</v>
      </c>
      <c r="U54" s="37">
        <f t="shared" ref="U54:X54" si="27">SUM(U53)</f>
        <v>100</v>
      </c>
      <c r="V54" s="37">
        <f t="shared" si="27"/>
        <v>25</v>
      </c>
      <c r="W54" s="37">
        <f t="shared" si="27"/>
        <v>100</v>
      </c>
      <c r="X54" s="37">
        <f t="shared" si="27"/>
        <v>48.39</v>
      </c>
      <c r="Y54" s="37">
        <f>SUM(Y53)</f>
        <v>100</v>
      </c>
      <c r="Z54" s="37">
        <f>SUM(Z53)</f>
        <v>43.55</v>
      </c>
      <c r="AA54" s="37">
        <f t="shared" ref="AA54:AF54" si="28">SUM(AA53)</f>
        <v>100</v>
      </c>
      <c r="AB54" s="35">
        <f t="shared" si="28"/>
        <v>0</v>
      </c>
      <c r="AC54" s="137">
        <f t="shared" si="28"/>
        <v>100</v>
      </c>
      <c r="AD54" s="137">
        <f t="shared" si="28"/>
        <v>0</v>
      </c>
      <c r="AE54" s="137">
        <f t="shared" si="28"/>
        <v>0</v>
      </c>
      <c r="AF54" s="36">
        <f t="shared" si="28"/>
        <v>0</v>
      </c>
    </row>
    <row r="55" spans="1:32" x14ac:dyDescent="0.25">
      <c r="A55" s="28" t="s">
        <v>94</v>
      </c>
      <c r="B55" s="29" t="s">
        <v>95</v>
      </c>
      <c r="C55" s="25"/>
      <c r="D55" s="25"/>
      <c r="E55" s="25"/>
      <c r="F55" s="25"/>
      <c r="G55" s="25"/>
    </row>
    <row r="56" spans="1:32" x14ac:dyDescent="0.25">
      <c r="A56" s="28" t="s">
        <v>96</v>
      </c>
      <c r="B56" s="29" t="s">
        <v>59</v>
      </c>
      <c r="C56" s="25"/>
      <c r="D56" s="25"/>
      <c r="E56" s="25"/>
      <c r="F56" s="25"/>
      <c r="G56" s="25"/>
      <c r="I56" s="25">
        <v>2000</v>
      </c>
      <c r="J56" s="25">
        <v>411.64</v>
      </c>
      <c r="K56" s="25">
        <v>1000</v>
      </c>
      <c r="L56" s="25">
        <v>336.31</v>
      </c>
      <c r="M56" s="25">
        <v>710.61</v>
      </c>
      <c r="N56" s="25">
        <v>1000</v>
      </c>
      <c r="O56" s="25">
        <v>48.25</v>
      </c>
      <c r="P56" s="25">
        <v>500</v>
      </c>
      <c r="Q56" s="25">
        <v>0</v>
      </c>
      <c r="R56" s="25">
        <v>500</v>
      </c>
      <c r="S56" s="25">
        <v>0</v>
      </c>
      <c r="U56" s="25">
        <v>500</v>
      </c>
      <c r="V56" s="25">
        <v>447</v>
      </c>
      <c r="W56" s="25">
        <v>500</v>
      </c>
      <c r="X56" s="25">
        <v>855.93</v>
      </c>
      <c r="Y56" s="25">
        <v>1000</v>
      </c>
      <c r="Z56" s="25">
        <v>1056</v>
      </c>
      <c r="AA56" s="25">
        <v>1000</v>
      </c>
      <c r="AB56" s="26">
        <v>697.51</v>
      </c>
      <c r="AC56" s="136">
        <v>1000</v>
      </c>
    </row>
    <row r="57" spans="1:32" x14ac:dyDescent="0.25">
      <c r="A57" s="28" t="s">
        <v>97</v>
      </c>
      <c r="B57" s="29" t="s">
        <v>61</v>
      </c>
      <c r="C57" s="25">
        <v>30</v>
      </c>
      <c r="D57" s="25">
        <v>30</v>
      </c>
      <c r="E57" s="25">
        <v>42</v>
      </c>
      <c r="F57" s="25">
        <v>40</v>
      </c>
      <c r="G57" s="25">
        <v>30</v>
      </c>
      <c r="H57" s="25">
        <v>36</v>
      </c>
      <c r="I57" s="25">
        <v>290</v>
      </c>
      <c r="J57" s="25">
        <v>295</v>
      </c>
      <c r="K57" s="25">
        <v>245</v>
      </c>
      <c r="L57" s="25">
        <v>142.5</v>
      </c>
      <c r="M57" s="25">
        <v>152.5</v>
      </c>
      <c r="N57" s="25">
        <v>300</v>
      </c>
      <c r="O57" s="25">
        <v>315</v>
      </c>
      <c r="P57" s="25">
        <v>305</v>
      </c>
      <c r="Q57" s="25">
        <v>360</v>
      </c>
      <c r="R57" s="25">
        <v>305</v>
      </c>
      <c r="S57" s="25">
        <v>285</v>
      </c>
      <c r="U57" s="25">
        <v>305</v>
      </c>
      <c r="V57" s="25">
        <v>310</v>
      </c>
      <c r="W57" s="25">
        <v>325</v>
      </c>
      <c r="X57" s="25">
        <v>375</v>
      </c>
      <c r="Y57" s="25">
        <v>425</v>
      </c>
      <c r="Z57" s="25">
        <v>355</v>
      </c>
      <c r="AA57" s="25">
        <v>425</v>
      </c>
      <c r="AB57" s="26">
        <v>355</v>
      </c>
      <c r="AC57" s="136">
        <v>425</v>
      </c>
    </row>
    <row r="58" spans="1:32" x14ac:dyDescent="0.25">
      <c r="A58" s="28" t="s">
        <v>98</v>
      </c>
      <c r="B58" s="29" t="s">
        <v>63</v>
      </c>
      <c r="C58" s="25">
        <v>550</v>
      </c>
      <c r="D58" s="25">
        <v>700</v>
      </c>
      <c r="E58" s="25">
        <v>614.20000000000005</v>
      </c>
      <c r="F58" s="25">
        <v>700</v>
      </c>
      <c r="G58" s="25">
        <v>634.20000000000005</v>
      </c>
      <c r="H58" s="25">
        <v>634.20000000000005</v>
      </c>
      <c r="I58" s="25">
        <v>700</v>
      </c>
      <c r="J58" s="25">
        <v>664.2</v>
      </c>
      <c r="K58" s="25">
        <v>660</v>
      </c>
      <c r="L58" s="25">
        <v>708.01</v>
      </c>
      <c r="M58" s="25">
        <v>708.01</v>
      </c>
      <c r="N58" s="25">
        <v>700</v>
      </c>
      <c r="O58" s="25">
        <v>1018.4</v>
      </c>
      <c r="P58" s="25">
        <v>1025</v>
      </c>
      <c r="Q58" s="25">
        <v>1032.4000000000001</v>
      </c>
      <c r="R58" s="25">
        <v>1025</v>
      </c>
      <c r="S58" s="25">
        <v>1028.1500000000001</v>
      </c>
      <c r="U58" s="25">
        <v>1025</v>
      </c>
      <c r="V58" s="25">
        <v>1224.1500000000001</v>
      </c>
      <c r="W58" s="25">
        <v>1028</v>
      </c>
      <c r="X58" s="25">
        <v>1060.1500000000001</v>
      </c>
      <c r="Y58" s="25">
        <v>1100</v>
      </c>
      <c r="Z58" s="25">
        <v>1071.1500000000001</v>
      </c>
      <c r="AA58" s="25">
        <v>1100</v>
      </c>
      <c r="AB58" s="26">
        <v>1082.1500000000001</v>
      </c>
      <c r="AC58" s="136">
        <v>1100</v>
      </c>
    </row>
    <row r="59" spans="1:32" x14ac:dyDescent="0.25">
      <c r="A59" s="28" t="s">
        <v>99</v>
      </c>
      <c r="B59" s="29" t="s">
        <v>65</v>
      </c>
      <c r="C59" s="25">
        <v>1200</v>
      </c>
      <c r="D59" s="25">
        <v>1200</v>
      </c>
      <c r="E59" s="25">
        <v>722.39</v>
      </c>
      <c r="F59" s="25">
        <v>1200</v>
      </c>
      <c r="G59" s="25">
        <v>931</v>
      </c>
      <c r="H59" s="25">
        <v>931</v>
      </c>
      <c r="I59" s="25">
        <v>3000</v>
      </c>
      <c r="J59" s="25">
        <v>245</v>
      </c>
      <c r="K59" s="25">
        <v>3000</v>
      </c>
      <c r="L59" s="25">
        <v>3366.53</v>
      </c>
      <c r="M59" s="25">
        <v>4164.5200000000004</v>
      </c>
      <c r="N59" s="25">
        <v>4000</v>
      </c>
      <c r="O59" s="25">
        <v>2488.21</v>
      </c>
      <c r="P59" s="25">
        <v>3000</v>
      </c>
      <c r="Q59" s="25">
        <v>1669.77</v>
      </c>
      <c r="R59" s="25">
        <v>3000</v>
      </c>
      <c r="S59" s="25">
        <v>2453</v>
      </c>
      <c r="U59" s="25">
        <v>3000</v>
      </c>
      <c r="V59" s="25">
        <v>2119</v>
      </c>
      <c r="W59" s="25">
        <v>3000</v>
      </c>
      <c r="X59" s="25">
        <v>3164</v>
      </c>
      <c r="Y59" s="25">
        <v>3000</v>
      </c>
      <c r="Z59" s="25">
        <v>1191</v>
      </c>
      <c r="AA59" s="25">
        <v>3000</v>
      </c>
      <c r="AB59" s="26">
        <v>1654.9</v>
      </c>
      <c r="AC59" s="136">
        <v>3000</v>
      </c>
    </row>
    <row r="60" spans="1:32" x14ac:dyDescent="0.25">
      <c r="A60" s="28" t="s">
        <v>100</v>
      </c>
      <c r="B60" s="60" t="s">
        <v>69</v>
      </c>
      <c r="C60" s="25">
        <v>400</v>
      </c>
      <c r="D60" s="25">
        <v>400</v>
      </c>
      <c r="E60" s="25">
        <v>13.44</v>
      </c>
      <c r="F60" s="25">
        <v>400</v>
      </c>
      <c r="G60" s="25">
        <v>23.99</v>
      </c>
      <c r="H60" s="25">
        <v>399.78</v>
      </c>
      <c r="I60" s="25">
        <v>400</v>
      </c>
      <c r="J60" s="25">
        <v>416.46</v>
      </c>
      <c r="K60" s="25">
        <v>400</v>
      </c>
      <c r="L60" s="25">
        <v>8.58</v>
      </c>
      <c r="M60" s="25">
        <v>155.76</v>
      </c>
      <c r="N60" s="25">
        <v>400</v>
      </c>
      <c r="O60" s="25">
        <v>400</v>
      </c>
      <c r="P60" s="25">
        <v>400</v>
      </c>
      <c r="Q60" s="25">
        <v>400</v>
      </c>
      <c r="R60" s="25">
        <v>400</v>
      </c>
      <c r="S60" s="25">
        <v>311.19</v>
      </c>
      <c r="U60" s="25">
        <v>400</v>
      </c>
      <c r="V60" s="25">
        <v>460.12</v>
      </c>
      <c r="W60" s="25">
        <v>800</v>
      </c>
      <c r="X60" s="25">
        <v>437.7</v>
      </c>
      <c r="Y60" s="25">
        <v>800</v>
      </c>
      <c r="Z60" s="25">
        <v>29.06</v>
      </c>
      <c r="AA60" s="25">
        <v>800</v>
      </c>
      <c r="AB60" s="26">
        <v>0</v>
      </c>
      <c r="AC60" s="136">
        <v>800</v>
      </c>
    </row>
    <row r="61" spans="1:32" x14ac:dyDescent="0.25">
      <c r="A61" s="32"/>
      <c r="B61" s="33" t="s">
        <v>24</v>
      </c>
      <c r="C61" s="34">
        <f t="shared" ref="C61:H61" si="29">SUM(C57:C60)</f>
        <v>2180</v>
      </c>
      <c r="D61" s="34">
        <f t="shared" si="29"/>
        <v>2330</v>
      </c>
      <c r="E61" s="34">
        <f t="shared" si="29"/>
        <v>1392.0300000000002</v>
      </c>
      <c r="F61" s="34">
        <f t="shared" si="29"/>
        <v>2340</v>
      </c>
      <c r="G61" s="34">
        <f t="shared" si="29"/>
        <v>1619.19</v>
      </c>
      <c r="H61" s="34">
        <f t="shared" si="29"/>
        <v>2000.98</v>
      </c>
      <c r="I61" s="34">
        <f t="shared" ref="I61:X61" si="30">SUM(I56:I60)</f>
        <v>6390</v>
      </c>
      <c r="J61" s="34">
        <f t="shared" si="30"/>
        <v>2032.3000000000002</v>
      </c>
      <c r="K61" s="34">
        <f t="shared" si="30"/>
        <v>5305</v>
      </c>
      <c r="L61" s="34">
        <f t="shared" si="30"/>
        <v>4561.93</v>
      </c>
      <c r="M61" s="34">
        <f t="shared" si="30"/>
        <v>5891.4000000000005</v>
      </c>
      <c r="N61" s="34">
        <f t="shared" si="30"/>
        <v>6400</v>
      </c>
      <c r="O61" s="34">
        <f t="shared" si="30"/>
        <v>4269.8600000000006</v>
      </c>
      <c r="P61" s="34">
        <f t="shared" si="30"/>
        <v>5230</v>
      </c>
      <c r="Q61" s="34">
        <f t="shared" si="30"/>
        <v>3462.17</v>
      </c>
      <c r="R61" s="34">
        <f t="shared" si="30"/>
        <v>5230</v>
      </c>
      <c r="S61" s="34">
        <f>SUM(S56:S60)</f>
        <v>4077.34</v>
      </c>
      <c r="T61" s="34">
        <f t="shared" si="30"/>
        <v>0</v>
      </c>
      <c r="U61" s="34">
        <f t="shared" si="30"/>
        <v>5230</v>
      </c>
      <c r="V61" s="34">
        <f t="shared" si="30"/>
        <v>4560.2699999999995</v>
      </c>
      <c r="W61" s="34">
        <f t="shared" si="30"/>
        <v>5653</v>
      </c>
      <c r="X61" s="34">
        <f t="shared" si="30"/>
        <v>5892.78</v>
      </c>
      <c r="Y61" s="34">
        <f t="shared" ref="Y61" si="31">SUM(Y56:Y60)</f>
        <v>6325</v>
      </c>
      <c r="Z61" s="34">
        <f>SUM(Z56:Z60)</f>
        <v>3702.21</v>
      </c>
      <c r="AA61" s="34">
        <f t="shared" ref="AA61:AF61" si="32">SUM(AA56:AA60)</f>
        <v>6325</v>
      </c>
      <c r="AB61" s="35">
        <f t="shared" si="32"/>
        <v>3789.56</v>
      </c>
      <c r="AC61" s="137">
        <f t="shared" si="32"/>
        <v>6325</v>
      </c>
      <c r="AD61" s="137">
        <f t="shared" si="32"/>
        <v>0</v>
      </c>
      <c r="AE61" s="137">
        <f t="shared" si="32"/>
        <v>0</v>
      </c>
      <c r="AF61" s="36">
        <f t="shared" si="32"/>
        <v>0</v>
      </c>
    </row>
    <row r="62" spans="1:32" x14ac:dyDescent="0.25">
      <c r="A62" s="28" t="s">
        <v>101</v>
      </c>
      <c r="B62" s="29" t="s">
        <v>102</v>
      </c>
      <c r="C62" s="25"/>
      <c r="D62" s="25"/>
      <c r="E62" s="25"/>
      <c r="F62" s="25"/>
      <c r="G62" s="25"/>
    </row>
    <row r="63" spans="1:32" x14ac:dyDescent="0.25">
      <c r="A63" s="28" t="s">
        <v>103</v>
      </c>
      <c r="B63" s="29" t="s">
        <v>104</v>
      </c>
      <c r="C63" s="25">
        <v>500</v>
      </c>
      <c r="D63" s="25">
        <v>500</v>
      </c>
      <c r="E63" s="25">
        <v>314.92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U63" s="25">
        <v>0</v>
      </c>
      <c r="V63" s="25">
        <v>0</v>
      </c>
      <c r="W63" s="25">
        <v>0</v>
      </c>
      <c r="X63" s="25">
        <v>0</v>
      </c>
      <c r="Y63" s="25">
        <v>0</v>
      </c>
      <c r="Z63" s="25">
        <v>42</v>
      </c>
      <c r="AA63" s="25">
        <v>0</v>
      </c>
      <c r="AB63" s="26">
        <v>0</v>
      </c>
      <c r="AC63" s="136">
        <v>0</v>
      </c>
      <c r="AD63" s="136">
        <v>0</v>
      </c>
      <c r="AE63" s="136">
        <v>0</v>
      </c>
    </row>
    <row r="64" spans="1:32" x14ac:dyDescent="0.25">
      <c r="A64" s="32"/>
      <c r="B64" s="61" t="s">
        <v>78</v>
      </c>
      <c r="C64" s="34">
        <f>SUM(C63)</f>
        <v>500</v>
      </c>
      <c r="D64" s="34">
        <f>SUM(D63)</f>
        <v>500</v>
      </c>
      <c r="E64" s="34">
        <f>SUM(E63)</f>
        <v>314.92</v>
      </c>
      <c r="F64" s="34">
        <f>SUM(F63)</f>
        <v>0</v>
      </c>
      <c r="G64" s="34">
        <f>SUM(G63)</f>
        <v>0</v>
      </c>
      <c r="H64" s="34">
        <v>0</v>
      </c>
      <c r="I64" s="34">
        <f>SUM(I63)</f>
        <v>0</v>
      </c>
      <c r="J64" s="34">
        <f>SUM(J63)</f>
        <v>0</v>
      </c>
      <c r="K64" s="34">
        <f>SUM(K63)</f>
        <v>0</v>
      </c>
      <c r="L64" s="34">
        <f>SUM(L63)</f>
        <v>0</v>
      </c>
      <c r="M64" s="34">
        <v>0</v>
      </c>
      <c r="N64" s="34">
        <f>SUM(N63)</f>
        <v>0</v>
      </c>
      <c r="O64" s="34">
        <v>0</v>
      </c>
      <c r="P64" s="34">
        <f t="shared" ref="P64:X64" si="33">SUM(P63)</f>
        <v>0</v>
      </c>
      <c r="Q64" s="34">
        <f t="shared" si="33"/>
        <v>0</v>
      </c>
      <c r="R64" s="34">
        <f t="shared" si="33"/>
        <v>0</v>
      </c>
      <c r="S64" s="34">
        <f>SUM(S63)</f>
        <v>0</v>
      </c>
      <c r="T64" s="34">
        <f t="shared" si="33"/>
        <v>0</v>
      </c>
      <c r="U64" s="34">
        <f t="shared" si="33"/>
        <v>0</v>
      </c>
      <c r="V64" s="34">
        <f t="shared" si="33"/>
        <v>0</v>
      </c>
      <c r="W64" s="34">
        <f t="shared" si="33"/>
        <v>0</v>
      </c>
      <c r="X64" s="34">
        <f t="shared" si="33"/>
        <v>0</v>
      </c>
      <c r="Y64" s="34">
        <f t="shared" ref="Y64:Z64" si="34">SUM(Y63)</f>
        <v>0</v>
      </c>
      <c r="Z64" s="34">
        <f t="shared" si="34"/>
        <v>42</v>
      </c>
      <c r="AA64" s="34">
        <f t="shared" ref="AA64:AF64" si="35">SUM(AA63)</f>
        <v>0</v>
      </c>
      <c r="AB64" s="35">
        <f t="shared" si="35"/>
        <v>0</v>
      </c>
      <c r="AC64" s="137">
        <f t="shared" si="35"/>
        <v>0</v>
      </c>
      <c r="AD64" s="137">
        <f t="shared" si="35"/>
        <v>0</v>
      </c>
      <c r="AE64" s="137">
        <f t="shared" si="35"/>
        <v>0</v>
      </c>
      <c r="AF64" s="36">
        <f t="shared" si="35"/>
        <v>0</v>
      </c>
    </row>
    <row r="65" spans="1:32" x14ac:dyDescent="0.25">
      <c r="A65" s="51"/>
      <c r="B65" s="52" t="s">
        <v>105</v>
      </c>
      <c r="C65" s="53">
        <f t="shared" ref="C65:S65" si="36">SUM(C46+C51+C54+C61+C64)</f>
        <v>69272</v>
      </c>
      <c r="D65" s="53">
        <f t="shared" si="36"/>
        <v>71243</v>
      </c>
      <c r="E65" s="53">
        <f t="shared" si="36"/>
        <v>70064.599999999991</v>
      </c>
      <c r="F65" s="53">
        <f t="shared" si="36"/>
        <v>73490</v>
      </c>
      <c r="G65" s="53">
        <f t="shared" si="36"/>
        <v>57424.88</v>
      </c>
      <c r="H65" s="53">
        <f t="shared" si="36"/>
        <v>73023.67</v>
      </c>
      <c r="I65" s="53">
        <f t="shared" si="36"/>
        <v>77847</v>
      </c>
      <c r="J65" s="53">
        <f t="shared" si="36"/>
        <v>72059.700000000012</v>
      </c>
      <c r="K65" s="53">
        <f t="shared" si="36"/>
        <v>75324</v>
      </c>
      <c r="L65" s="53">
        <f t="shared" si="36"/>
        <v>61008.2</v>
      </c>
      <c r="M65" s="53">
        <f t="shared" si="36"/>
        <v>76196.75</v>
      </c>
      <c r="N65" s="53">
        <f t="shared" si="36"/>
        <v>85437.510000000009</v>
      </c>
      <c r="O65" s="53">
        <f t="shared" si="36"/>
        <v>77460.52</v>
      </c>
      <c r="P65" s="53">
        <f t="shared" si="36"/>
        <v>92161</v>
      </c>
      <c r="Q65" s="53">
        <f t="shared" si="36"/>
        <v>90056.25</v>
      </c>
      <c r="R65" s="53">
        <f t="shared" si="36"/>
        <v>96389</v>
      </c>
      <c r="S65" s="53">
        <f t="shared" si="36"/>
        <v>91389.03</v>
      </c>
      <c r="T65" s="8">
        <f>SUM(P65-N65)/N65</f>
        <v>7.8694826195192136E-2</v>
      </c>
      <c r="U65" s="53">
        <f t="shared" ref="U65:X65" si="37">SUM(U46+U51+U54+U61+U64)</f>
        <v>97177</v>
      </c>
      <c r="V65" s="53">
        <f t="shared" si="37"/>
        <v>86559.090000000011</v>
      </c>
      <c r="W65" s="53">
        <f t="shared" si="37"/>
        <v>101135</v>
      </c>
      <c r="X65" s="53">
        <f t="shared" si="37"/>
        <v>97038.75</v>
      </c>
      <c r="Y65" s="53">
        <f t="shared" ref="Y65:Z65" si="38">SUM(Y46+Y51+Y54+Y61+Y64)</f>
        <v>105754</v>
      </c>
      <c r="Z65" s="53">
        <f t="shared" si="38"/>
        <v>103093.55</v>
      </c>
      <c r="AA65" s="53">
        <f t="shared" ref="AA65:AF65" si="39">SUM(AA46+AA51+AA54+AA61+AA64)</f>
        <v>129056</v>
      </c>
      <c r="AB65" s="53">
        <f t="shared" si="39"/>
        <v>109523.02</v>
      </c>
      <c r="AC65" s="139">
        <f t="shared" si="39"/>
        <v>181882</v>
      </c>
      <c r="AD65" s="139">
        <f t="shared" si="39"/>
        <v>0</v>
      </c>
      <c r="AE65" s="139">
        <f t="shared" si="39"/>
        <v>0</v>
      </c>
      <c r="AF65" s="55">
        <f t="shared" si="39"/>
        <v>0</v>
      </c>
    </row>
    <row r="66" spans="1:32" x14ac:dyDescent="0.25">
      <c r="A66" s="28" t="s">
        <v>106</v>
      </c>
      <c r="B66" s="57" t="s">
        <v>107</v>
      </c>
      <c r="C66" s="25"/>
      <c r="D66" s="25"/>
      <c r="E66" s="25"/>
      <c r="F66" s="25"/>
      <c r="G66" s="25"/>
    </row>
    <row r="67" spans="1:32" x14ac:dyDescent="0.25">
      <c r="A67" s="28" t="s">
        <v>108</v>
      </c>
      <c r="B67" s="29" t="s">
        <v>109</v>
      </c>
      <c r="C67" s="25"/>
      <c r="D67" s="25"/>
      <c r="E67" s="25"/>
    </row>
    <row r="68" spans="1:32" x14ac:dyDescent="0.25">
      <c r="A68" s="28" t="s">
        <v>110</v>
      </c>
      <c r="B68" s="29" t="s">
        <v>111</v>
      </c>
      <c r="C68" s="25">
        <v>1500</v>
      </c>
      <c r="D68" s="25">
        <v>1500</v>
      </c>
      <c r="E68" s="25">
        <v>1257.49</v>
      </c>
      <c r="F68" s="25">
        <v>1500</v>
      </c>
      <c r="G68" s="25">
        <v>887.04</v>
      </c>
      <c r="H68" s="25">
        <v>1421.11</v>
      </c>
      <c r="I68" s="25">
        <v>1500</v>
      </c>
      <c r="J68" s="25">
        <v>1095.27</v>
      </c>
      <c r="K68" s="25">
        <v>1500</v>
      </c>
      <c r="L68" s="25">
        <v>688.29</v>
      </c>
      <c r="M68" s="25">
        <v>863.38</v>
      </c>
      <c r="N68" s="25">
        <v>1200</v>
      </c>
      <c r="O68" s="25">
        <v>760.6</v>
      </c>
      <c r="P68" s="25">
        <v>1200</v>
      </c>
      <c r="Q68" s="25">
        <v>719.45</v>
      </c>
      <c r="R68" s="25">
        <v>1200</v>
      </c>
      <c r="S68" s="25">
        <v>763.11</v>
      </c>
      <c r="U68" s="25">
        <v>1000</v>
      </c>
      <c r="V68" s="25">
        <v>815.97</v>
      </c>
      <c r="W68" s="25">
        <v>1000</v>
      </c>
      <c r="X68" s="25">
        <v>631.91999999999996</v>
      </c>
      <c r="Y68" s="25">
        <v>1000</v>
      </c>
      <c r="Z68" s="25">
        <v>633.78</v>
      </c>
      <c r="AA68" s="25">
        <v>1040</v>
      </c>
      <c r="AB68" s="26">
        <v>453.62</v>
      </c>
      <c r="AC68" s="136">
        <v>1100</v>
      </c>
    </row>
    <row r="69" spans="1:32" x14ac:dyDescent="0.25">
      <c r="A69" s="28" t="s">
        <v>112</v>
      </c>
      <c r="B69" s="29" t="s">
        <v>113</v>
      </c>
      <c r="C69" s="25">
        <v>275</v>
      </c>
      <c r="D69" s="25">
        <v>275</v>
      </c>
      <c r="E69" s="25">
        <v>254.24</v>
      </c>
      <c r="F69" s="25">
        <v>275</v>
      </c>
      <c r="G69" s="25">
        <v>138.25</v>
      </c>
      <c r="H69" s="25">
        <v>211.18</v>
      </c>
      <c r="I69" s="25">
        <v>275</v>
      </c>
      <c r="J69" s="25">
        <v>195.14</v>
      </c>
      <c r="K69" s="25">
        <v>275</v>
      </c>
      <c r="L69" s="25">
        <v>195.16</v>
      </c>
      <c r="M69" s="25">
        <v>254.48</v>
      </c>
      <c r="N69" s="25">
        <v>275</v>
      </c>
      <c r="O69" s="25">
        <v>241.05</v>
      </c>
      <c r="P69" s="25">
        <v>275</v>
      </c>
      <c r="Q69" s="25">
        <v>402.9</v>
      </c>
      <c r="R69" s="25">
        <v>275</v>
      </c>
      <c r="S69" s="25">
        <v>452.56</v>
      </c>
      <c r="U69" s="25">
        <v>375</v>
      </c>
      <c r="V69" s="25">
        <v>425.16</v>
      </c>
      <c r="W69" s="25">
        <v>400</v>
      </c>
      <c r="X69" s="25">
        <v>414.32</v>
      </c>
      <c r="Y69" s="25">
        <v>400</v>
      </c>
      <c r="Z69" s="25">
        <v>455.41</v>
      </c>
      <c r="AA69" s="25">
        <v>440</v>
      </c>
      <c r="AB69" s="26">
        <v>283.73</v>
      </c>
      <c r="AC69" s="136">
        <v>500</v>
      </c>
    </row>
    <row r="70" spans="1:32" x14ac:dyDescent="0.25">
      <c r="A70" s="28" t="s">
        <v>114</v>
      </c>
      <c r="B70" s="29" t="s">
        <v>115</v>
      </c>
      <c r="C70" s="25">
        <v>80000</v>
      </c>
      <c r="D70" s="25">
        <v>81000</v>
      </c>
      <c r="E70" s="25">
        <v>80678.91</v>
      </c>
      <c r="F70" s="25">
        <v>77000</v>
      </c>
      <c r="G70" s="25">
        <v>54632.35</v>
      </c>
      <c r="H70" s="25">
        <v>83547.27</v>
      </c>
      <c r="I70" s="25">
        <v>88000</v>
      </c>
      <c r="J70" s="25">
        <v>67501.73</v>
      </c>
      <c r="K70" s="25">
        <v>75000</v>
      </c>
      <c r="L70" s="25">
        <v>50931.360000000001</v>
      </c>
      <c r="M70" s="25">
        <v>67580.98</v>
      </c>
      <c r="N70" s="25">
        <v>70000</v>
      </c>
      <c r="O70" s="25">
        <v>60222.85</v>
      </c>
      <c r="P70" s="25">
        <v>70000</v>
      </c>
      <c r="Q70" s="25">
        <v>64023.6</v>
      </c>
      <c r="R70" s="25">
        <v>70000</v>
      </c>
      <c r="S70" s="25">
        <v>58420.81</v>
      </c>
      <c r="U70" s="25">
        <v>60000</v>
      </c>
      <c r="V70" s="25">
        <v>57551.73</v>
      </c>
      <c r="W70" s="25">
        <v>60000</v>
      </c>
      <c r="X70" s="25">
        <v>57777.16</v>
      </c>
      <c r="Y70" s="25">
        <v>60000</v>
      </c>
      <c r="Z70" s="25">
        <v>61403.8</v>
      </c>
      <c r="AA70" s="25">
        <v>65000</v>
      </c>
      <c r="AB70" s="26">
        <v>48294.05</v>
      </c>
      <c r="AC70" s="136">
        <v>68000</v>
      </c>
    </row>
    <row r="71" spans="1:32" x14ac:dyDescent="0.25">
      <c r="A71" s="28" t="s">
        <v>116</v>
      </c>
      <c r="B71" s="29" t="s">
        <v>117</v>
      </c>
      <c r="C71" s="25">
        <v>270000</v>
      </c>
      <c r="D71" s="25">
        <v>256500</v>
      </c>
      <c r="E71" s="25">
        <v>258782.04</v>
      </c>
      <c r="F71" s="25">
        <v>256500</v>
      </c>
      <c r="G71" s="25">
        <v>172521.36</v>
      </c>
      <c r="H71" s="25">
        <v>258782.04</v>
      </c>
      <c r="I71" s="25">
        <v>258790</v>
      </c>
      <c r="J71" s="25">
        <v>266016.78000000003</v>
      </c>
      <c r="K71" s="25">
        <v>284918</v>
      </c>
      <c r="L71" s="25">
        <v>213688.75</v>
      </c>
      <c r="M71" s="25">
        <v>284923.27</v>
      </c>
      <c r="N71" s="25">
        <v>284918</v>
      </c>
      <c r="O71" s="25">
        <v>284919</v>
      </c>
      <c r="P71" s="25">
        <v>284918</v>
      </c>
      <c r="Q71" s="25">
        <v>286183.18</v>
      </c>
      <c r="R71" s="25">
        <v>284918</v>
      </c>
      <c r="S71" s="25">
        <v>303555.63</v>
      </c>
      <c r="U71" s="25">
        <v>284918</v>
      </c>
      <c r="V71" s="25">
        <v>312873.96000000002</v>
      </c>
      <c r="W71" s="25">
        <v>286000</v>
      </c>
      <c r="X71" s="25">
        <v>312873.96000000002</v>
      </c>
      <c r="Y71" s="25">
        <v>312874</v>
      </c>
      <c r="Z71" s="25">
        <v>315901.13</v>
      </c>
      <c r="AA71" s="25">
        <v>349128</v>
      </c>
      <c r="AB71" s="26">
        <v>261846</v>
      </c>
      <c r="AC71" s="136">
        <v>349128</v>
      </c>
    </row>
    <row r="72" spans="1:32" x14ac:dyDescent="0.25">
      <c r="A72" s="28" t="s">
        <v>118</v>
      </c>
      <c r="B72" s="29" t="s">
        <v>119</v>
      </c>
      <c r="C72" s="25">
        <v>70000</v>
      </c>
      <c r="D72" s="25">
        <v>91000</v>
      </c>
      <c r="E72" s="25">
        <v>88511</v>
      </c>
      <c r="F72" s="25">
        <v>95000</v>
      </c>
      <c r="G72" s="25">
        <v>85442</v>
      </c>
      <c r="H72" s="25">
        <v>86426</v>
      </c>
      <c r="I72" s="25">
        <v>93000</v>
      </c>
      <c r="J72" s="25">
        <v>88527</v>
      </c>
      <c r="K72" s="25">
        <v>94552</v>
      </c>
      <c r="L72" s="25">
        <v>95859</v>
      </c>
      <c r="M72" s="25">
        <v>97174</v>
      </c>
      <c r="N72" s="25">
        <v>129026</v>
      </c>
      <c r="O72" s="25">
        <v>127880</v>
      </c>
      <c r="P72" s="25">
        <v>103340</v>
      </c>
      <c r="Q72" s="25">
        <v>102248</v>
      </c>
      <c r="R72" s="25">
        <v>105080</v>
      </c>
      <c r="S72" s="25">
        <v>104404.5</v>
      </c>
      <c r="U72" s="25">
        <v>108733</v>
      </c>
      <c r="V72" s="25">
        <v>119415.57</v>
      </c>
      <c r="W72" s="25">
        <v>111192</v>
      </c>
      <c r="X72" s="25">
        <v>114378</v>
      </c>
      <c r="Y72" s="25">
        <v>114378</v>
      </c>
      <c r="Z72" s="25">
        <v>115534</v>
      </c>
      <c r="AA72" s="25">
        <v>119000</v>
      </c>
      <c r="AB72" s="26">
        <v>127387.5</v>
      </c>
      <c r="AC72" s="136">
        <v>132000</v>
      </c>
    </row>
    <row r="73" spans="1:32" x14ac:dyDescent="0.25">
      <c r="A73" s="28" t="s">
        <v>120</v>
      </c>
      <c r="B73" s="29" t="s">
        <v>121</v>
      </c>
      <c r="C73" s="25">
        <v>2000</v>
      </c>
      <c r="D73" s="25">
        <v>2000</v>
      </c>
      <c r="E73" s="25">
        <v>4382</v>
      </c>
      <c r="F73" s="25">
        <v>3000</v>
      </c>
      <c r="G73" s="25">
        <v>252</v>
      </c>
      <c r="H73" s="25">
        <v>252</v>
      </c>
      <c r="I73" s="25">
        <v>2500</v>
      </c>
      <c r="J73" s="25">
        <v>2364</v>
      </c>
      <c r="K73" s="25">
        <v>2500</v>
      </c>
      <c r="L73" s="25">
        <v>2476</v>
      </c>
      <c r="M73" s="25">
        <v>2476</v>
      </c>
      <c r="N73" s="25">
        <v>2476</v>
      </c>
      <c r="O73" s="25">
        <v>2698</v>
      </c>
      <c r="P73" s="25">
        <v>0</v>
      </c>
      <c r="Q73" s="25">
        <v>0</v>
      </c>
      <c r="R73" s="25">
        <v>0</v>
      </c>
      <c r="S73" s="25">
        <v>0</v>
      </c>
      <c r="V73" s="25">
        <v>0</v>
      </c>
      <c r="W73" s="25">
        <v>0</v>
      </c>
      <c r="X73" s="25">
        <v>0</v>
      </c>
      <c r="Y73" s="25">
        <v>0</v>
      </c>
      <c r="Z73" s="25">
        <v>0</v>
      </c>
      <c r="AA73" s="25">
        <v>0</v>
      </c>
      <c r="AB73" s="26">
        <v>0</v>
      </c>
      <c r="AC73" s="136">
        <v>0</v>
      </c>
    </row>
    <row r="74" spans="1:32" x14ac:dyDescent="0.25">
      <c r="A74" s="28" t="s">
        <v>122</v>
      </c>
      <c r="B74" s="29" t="s">
        <v>123</v>
      </c>
      <c r="C74" s="25">
        <v>2000</v>
      </c>
      <c r="D74" s="25">
        <v>2000</v>
      </c>
      <c r="E74" s="25">
        <v>1812.48</v>
      </c>
      <c r="F74" s="25">
        <v>2000</v>
      </c>
      <c r="G74" s="25">
        <v>2000</v>
      </c>
      <c r="H74" s="25">
        <v>2500</v>
      </c>
      <c r="I74" s="25">
        <v>2000</v>
      </c>
      <c r="J74" s="25">
        <v>1600</v>
      </c>
      <c r="K74" s="25">
        <v>2000</v>
      </c>
      <c r="L74" s="25">
        <v>0</v>
      </c>
      <c r="M74" s="25">
        <v>0</v>
      </c>
      <c r="N74" s="25">
        <v>2000</v>
      </c>
      <c r="O74" s="25">
        <v>3695</v>
      </c>
      <c r="P74" s="25">
        <v>2000</v>
      </c>
      <c r="Q74" s="25">
        <v>6135</v>
      </c>
      <c r="R74" s="25">
        <v>2000</v>
      </c>
      <c r="S74" s="25">
        <v>1500</v>
      </c>
      <c r="U74" s="25">
        <v>2000</v>
      </c>
      <c r="V74" s="25">
        <v>8520</v>
      </c>
      <c r="W74" s="25">
        <v>5000</v>
      </c>
      <c r="X74" s="25">
        <v>3000</v>
      </c>
      <c r="Y74" s="25">
        <v>5000</v>
      </c>
      <c r="Z74" s="25">
        <v>0</v>
      </c>
      <c r="AA74" s="25">
        <v>5000</v>
      </c>
      <c r="AB74" s="26">
        <v>1000</v>
      </c>
      <c r="AC74" s="136">
        <v>5000</v>
      </c>
    </row>
    <row r="75" spans="1:32" x14ac:dyDescent="0.25">
      <c r="A75" s="28" t="s">
        <v>124</v>
      </c>
      <c r="B75" s="29" t="s">
        <v>125</v>
      </c>
      <c r="C75" s="25">
        <v>5000</v>
      </c>
      <c r="D75" s="25">
        <v>5500</v>
      </c>
      <c r="E75" s="25">
        <v>2199.62</v>
      </c>
      <c r="F75" s="25">
        <v>5000</v>
      </c>
      <c r="G75" s="25">
        <v>0</v>
      </c>
      <c r="H75" s="25">
        <v>0</v>
      </c>
      <c r="I75" s="25">
        <v>3000</v>
      </c>
      <c r="J75" s="25">
        <v>3568.34</v>
      </c>
      <c r="K75" s="25">
        <v>3000</v>
      </c>
      <c r="L75" s="25">
        <v>0</v>
      </c>
      <c r="M75" s="25">
        <v>0</v>
      </c>
      <c r="N75" s="25">
        <v>3000</v>
      </c>
      <c r="O75" s="25">
        <v>4945.5</v>
      </c>
      <c r="P75" s="25">
        <v>3000</v>
      </c>
      <c r="Q75" s="25">
        <v>2663.5</v>
      </c>
      <c r="R75" s="25">
        <v>3000</v>
      </c>
      <c r="S75" s="25">
        <v>5703.88</v>
      </c>
      <c r="U75" s="25">
        <v>4000</v>
      </c>
      <c r="V75" s="25">
        <v>1919.6</v>
      </c>
      <c r="W75" s="25">
        <v>4000</v>
      </c>
      <c r="X75" s="25">
        <v>16930.34</v>
      </c>
      <c r="Y75" s="25">
        <v>10000</v>
      </c>
      <c r="Z75" s="25">
        <v>21461.24</v>
      </c>
      <c r="AA75" s="25">
        <v>12000</v>
      </c>
      <c r="AB75" s="26">
        <v>2200.98</v>
      </c>
      <c r="AC75" s="136">
        <v>12000</v>
      </c>
    </row>
    <row r="76" spans="1:32" x14ac:dyDescent="0.25">
      <c r="A76" s="28" t="s">
        <v>1119</v>
      </c>
      <c r="B76" s="29" t="s">
        <v>1107</v>
      </c>
      <c r="C76" s="25"/>
      <c r="D76" s="25"/>
      <c r="E76" s="25"/>
      <c r="F76" s="25"/>
      <c r="G76" s="25"/>
      <c r="AA76" s="25">
        <v>3300</v>
      </c>
      <c r="AB76" s="26">
        <v>4432.6899999999996</v>
      </c>
      <c r="AC76" s="136">
        <v>4433</v>
      </c>
    </row>
    <row r="77" spans="1:32" x14ac:dyDescent="0.25">
      <c r="A77" s="32"/>
      <c r="B77" s="33" t="s">
        <v>24</v>
      </c>
      <c r="C77" s="34">
        <f t="shared" ref="C77:R77" si="40">SUM(C68:C75)</f>
        <v>430775</v>
      </c>
      <c r="D77" s="34">
        <f t="shared" si="40"/>
        <v>439775</v>
      </c>
      <c r="E77" s="34">
        <f t="shared" si="40"/>
        <v>437877.77999999997</v>
      </c>
      <c r="F77" s="34">
        <f t="shared" si="40"/>
        <v>440275</v>
      </c>
      <c r="G77" s="34">
        <f t="shared" si="40"/>
        <v>315873</v>
      </c>
      <c r="H77" s="34">
        <f t="shared" si="40"/>
        <v>433139.6</v>
      </c>
      <c r="I77" s="34">
        <f t="shared" si="40"/>
        <v>449065</v>
      </c>
      <c r="J77" s="34">
        <f t="shared" si="40"/>
        <v>430868.26000000007</v>
      </c>
      <c r="K77" s="34">
        <f t="shared" si="40"/>
        <v>463745</v>
      </c>
      <c r="L77" s="34">
        <f t="shared" si="40"/>
        <v>363838.56</v>
      </c>
      <c r="M77" s="34">
        <f t="shared" si="40"/>
        <v>453272.11</v>
      </c>
      <c r="N77" s="34">
        <f t="shared" si="40"/>
        <v>492895</v>
      </c>
      <c r="O77" s="34">
        <f t="shared" si="40"/>
        <v>485362</v>
      </c>
      <c r="P77" s="34">
        <f t="shared" si="40"/>
        <v>464733</v>
      </c>
      <c r="Q77" s="34">
        <f t="shared" si="40"/>
        <v>462375.63</v>
      </c>
      <c r="R77" s="34">
        <f t="shared" si="40"/>
        <v>466473</v>
      </c>
      <c r="S77" s="37">
        <f>SUM(S68:S75)</f>
        <v>474800.49</v>
      </c>
      <c r="U77" s="37">
        <f t="shared" ref="U77:X77" si="41">SUM(U68:U75)</f>
        <v>461026</v>
      </c>
      <c r="V77" s="37">
        <f t="shared" si="41"/>
        <v>501521.99</v>
      </c>
      <c r="W77" s="37">
        <f t="shared" si="41"/>
        <v>467592</v>
      </c>
      <c r="X77" s="37">
        <f t="shared" si="41"/>
        <v>506005.70000000007</v>
      </c>
      <c r="Y77" s="37">
        <f t="shared" ref="Y77:AF77" si="42">SUM(Y68:Y75)</f>
        <v>503652</v>
      </c>
      <c r="Z77" s="37">
        <f t="shared" si="42"/>
        <v>515389.36</v>
      </c>
      <c r="AA77" s="37">
        <f>SUM(AA68:AA76)</f>
        <v>554908</v>
      </c>
      <c r="AB77" s="35">
        <f>SUM(AB68:AB76)</f>
        <v>445898.57</v>
      </c>
      <c r="AC77" s="137">
        <f>SUM(AC68:AC76)</f>
        <v>572161</v>
      </c>
      <c r="AD77" s="137">
        <f t="shared" si="42"/>
        <v>0</v>
      </c>
      <c r="AE77" s="137">
        <f t="shared" si="42"/>
        <v>0</v>
      </c>
      <c r="AF77" s="36">
        <f t="shared" si="42"/>
        <v>0</v>
      </c>
    </row>
    <row r="78" spans="1:32" x14ac:dyDescent="0.25">
      <c r="A78" s="28" t="s">
        <v>126</v>
      </c>
      <c r="B78" s="29" t="s">
        <v>127</v>
      </c>
      <c r="C78" s="25"/>
      <c r="D78" s="25"/>
      <c r="E78" s="25"/>
      <c r="F78" s="25"/>
      <c r="G78" s="25"/>
    </row>
    <row r="79" spans="1:32" x14ac:dyDescent="0.25">
      <c r="A79" s="28" t="s">
        <v>128</v>
      </c>
      <c r="B79" s="29" t="s">
        <v>129</v>
      </c>
      <c r="C79" s="25">
        <v>2500</v>
      </c>
      <c r="D79" s="25">
        <v>2500</v>
      </c>
      <c r="E79" s="25">
        <v>1334.93</v>
      </c>
      <c r="F79" s="25">
        <v>2500</v>
      </c>
      <c r="G79" s="25">
        <v>844.9</v>
      </c>
      <c r="H79" s="25">
        <v>1381.23</v>
      </c>
      <c r="I79" s="25">
        <v>2000</v>
      </c>
      <c r="J79" s="25">
        <v>1294.6199999999999</v>
      </c>
      <c r="K79" s="25">
        <v>2000</v>
      </c>
      <c r="L79" s="25">
        <v>811.28</v>
      </c>
      <c r="M79" s="25">
        <v>1152.45</v>
      </c>
      <c r="N79" s="25">
        <v>1200</v>
      </c>
      <c r="O79" s="25">
        <v>1084.9100000000001</v>
      </c>
      <c r="P79" s="25">
        <v>1200</v>
      </c>
      <c r="Q79" s="25">
        <v>1628.85</v>
      </c>
      <c r="R79" s="25">
        <v>1200</v>
      </c>
      <c r="S79" s="25">
        <v>1564.6</v>
      </c>
      <c r="U79" s="25">
        <v>1600</v>
      </c>
      <c r="V79" s="25">
        <v>1482.95</v>
      </c>
      <c r="W79" s="25">
        <v>1600</v>
      </c>
      <c r="X79" s="25">
        <v>1470.42</v>
      </c>
      <c r="Y79" s="25">
        <v>1600</v>
      </c>
      <c r="Z79" s="25">
        <v>1553.6</v>
      </c>
      <c r="AA79" s="25">
        <v>1700</v>
      </c>
      <c r="AB79" s="26">
        <v>1945.93</v>
      </c>
      <c r="AC79" s="136">
        <v>1800</v>
      </c>
    </row>
    <row r="80" spans="1:32" x14ac:dyDescent="0.25">
      <c r="A80" s="32"/>
      <c r="B80" s="33" t="s">
        <v>24</v>
      </c>
      <c r="C80" s="34">
        <f t="shared" ref="C80:X80" si="43">SUM(C79)</f>
        <v>2500</v>
      </c>
      <c r="D80" s="34">
        <f t="shared" si="43"/>
        <v>2500</v>
      </c>
      <c r="E80" s="34">
        <f t="shared" si="43"/>
        <v>1334.93</v>
      </c>
      <c r="F80" s="34">
        <f t="shared" si="43"/>
        <v>2500</v>
      </c>
      <c r="G80" s="34">
        <f t="shared" si="43"/>
        <v>844.9</v>
      </c>
      <c r="H80" s="34">
        <f t="shared" si="43"/>
        <v>1381.23</v>
      </c>
      <c r="I80" s="34">
        <f t="shared" si="43"/>
        <v>2000</v>
      </c>
      <c r="J80" s="34">
        <f t="shared" si="43"/>
        <v>1294.6199999999999</v>
      </c>
      <c r="K80" s="34">
        <f t="shared" si="43"/>
        <v>2000</v>
      </c>
      <c r="L80" s="34">
        <f t="shared" si="43"/>
        <v>811.28</v>
      </c>
      <c r="M80" s="34">
        <f t="shared" si="43"/>
        <v>1152.45</v>
      </c>
      <c r="N80" s="34">
        <f t="shared" si="43"/>
        <v>1200</v>
      </c>
      <c r="O80" s="34">
        <f t="shared" si="43"/>
        <v>1084.9100000000001</v>
      </c>
      <c r="P80" s="34">
        <f t="shared" si="43"/>
        <v>1200</v>
      </c>
      <c r="Q80" s="34">
        <f t="shared" si="43"/>
        <v>1628.85</v>
      </c>
      <c r="R80" s="34">
        <f t="shared" ref="R80" si="44">SUM(R79)</f>
        <v>1200</v>
      </c>
      <c r="S80" s="34">
        <f>SUM(S79)</f>
        <v>1564.6</v>
      </c>
      <c r="T80" s="34">
        <f t="shared" si="43"/>
        <v>0</v>
      </c>
      <c r="U80" s="34">
        <f t="shared" si="43"/>
        <v>1600</v>
      </c>
      <c r="V80" s="34">
        <f t="shared" si="43"/>
        <v>1482.95</v>
      </c>
      <c r="W80" s="34">
        <f t="shared" si="43"/>
        <v>1600</v>
      </c>
      <c r="X80" s="34">
        <f t="shared" si="43"/>
        <v>1470.42</v>
      </c>
      <c r="Y80" s="34">
        <f t="shared" ref="Y80:Z80" si="45">SUM(Y79)</f>
        <v>1600</v>
      </c>
      <c r="Z80" s="34">
        <f t="shared" si="45"/>
        <v>1553.6</v>
      </c>
      <c r="AA80" s="34">
        <f t="shared" ref="AA80:AF80" si="46">SUM(AA79)</f>
        <v>1700</v>
      </c>
      <c r="AB80" s="35">
        <f t="shared" si="46"/>
        <v>1945.93</v>
      </c>
      <c r="AC80" s="137">
        <f t="shared" si="46"/>
        <v>1800</v>
      </c>
      <c r="AD80" s="137">
        <f t="shared" si="46"/>
        <v>0</v>
      </c>
      <c r="AE80" s="137">
        <f t="shared" si="46"/>
        <v>0</v>
      </c>
      <c r="AF80" s="36">
        <f t="shared" si="46"/>
        <v>0</v>
      </c>
    </row>
    <row r="81" spans="1:32" x14ac:dyDescent="0.25">
      <c r="A81" s="51"/>
      <c r="B81" s="52" t="s">
        <v>130</v>
      </c>
      <c r="C81" s="53">
        <f t="shared" ref="C81:S81" si="47">SUM(C77+C80)</f>
        <v>433275</v>
      </c>
      <c r="D81" s="53">
        <f t="shared" si="47"/>
        <v>442275</v>
      </c>
      <c r="E81" s="53">
        <f t="shared" si="47"/>
        <v>439212.70999999996</v>
      </c>
      <c r="F81" s="53">
        <f t="shared" si="47"/>
        <v>442775</v>
      </c>
      <c r="G81" s="53">
        <f t="shared" si="47"/>
        <v>316717.90000000002</v>
      </c>
      <c r="H81" s="53">
        <f t="shared" si="47"/>
        <v>434520.82999999996</v>
      </c>
      <c r="I81" s="53">
        <f t="shared" si="47"/>
        <v>451065</v>
      </c>
      <c r="J81" s="53">
        <f t="shared" si="47"/>
        <v>432162.88000000006</v>
      </c>
      <c r="K81" s="53">
        <f t="shared" si="47"/>
        <v>465745</v>
      </c>
      <c r="L81" s="53">
        <f t="shared" si="47"/>
        <v>364649.84</v>
      </c>
      <c r="M81" s="53">
        <f t="shared" si="47"/>
        <v>454424.56</v>
      </c>
      <c r="N81" s="53">
        <f t="shared" si="47"/>
        <v>494095</v>
      </c>
      <c r="O81" s="53">
        <f t="shared" si="47"/>
        <v>486446.91</v>
      </c>
      <c r="P81" s="53">
        <f t="shared" si="47"/>
        <v>465933</v>
      </c>
      <c r="Q81" s="53">
        <f t="shared" si="47"/>
        <v>464004.48</v>
      </c>
      <c r="R81" s="53">
        <f t="shared" si="47"/>
        <v>467673</v>
      </c>
      <c r="S81" s="53">
        <f t="shared" si="47"/>
        <v>476365.08999999997</v>
      </c>
      <c r="T81" s="8">
        <f>SUM(P81-N81)/N81</f>
        <v>-5.6997136178265316E-2</v>
      </c>
      <c r="U81" s="53">
        <f t="shared" ref="U81:X81" si="48">SUM(U77+U80)</f>
        <v>462626</v>
      </c>
      <c r="V81" s="53">
        <f t="shared" si="48"/>
        <v>503004.94</v>
      </c>
      <c r="W81" s="53">
        <f t="shared" si="48"/>
        <v>469192</v>
      </c>
      <c r="X81" s="53">
        <f t="shared" si="48"/>
        <v>507476.12000000005</v>
      </c>
      <c r="Y81" s="53">
        <f t="shared" ref="Y81:Z81" si="49">SUM(Y77+Y80)</f>
        <v>505252</v>
      </c>
      <c r="Z81" s="53">
        <f t="shared" si="49"/>
        <v>516942.95999999996</v>
      </c>
      <c r="AA81" s="53">
        <f t="shared" ref="AA81:AF81" si="50">SUM(AA77+AA80)</f>
        <v>556608</v>
      </c>
      <c r="AB81" s="132">
        <f t="shared" si="50"/>
        <v>447844.5</v>
      </c>
      <c r="AC81" s="139">
        <f t="shared" si="50"/>
        <v>573961</v>
      </c>
      <c r="AD81" s="139">
        <f t="shared" si="50"/>
        <v>0</v>
      </c>
      <c r="AE81" s="139">
        <f t="shared" si="50"/>
        <v>0</v>
      </c>
      <c r="AF81" s="55">
        <f t="shared" si="50"/>
        <v>0</v>
      </c>
    </row>
    <row r="82" spans="1:32" x14ac:dyDescent="0.25">
      <c r="A82" s="56" t="s">
        <v>131</v>
      </c>
      <c r="B82" s="57" t="s">
        <v>132</v>
      </c>
      <c r="C82" s="25"/>
      <c r="D82" s="25"/>
      <c r="E82" s="25"/>
    </row>
    <row r="83" spans="1:32" x14ac:dyDescent="0.25">
      <c r="A83" s="28" t="s">
        <v>133</v>
      </c>
      <c r="B83" s="29" t="s">
        <v>134</v>
      </c>
      <c r="C83" s="25"/>
      <c r="D83" s="25"/>
      <c r="E83" s="25"/>
    </row>
    <row r="84" spans="1:32" x14ac:dyDescent="0.25">
      <c r="A84" s="28" t="s">
        <v>135</v>
      </c>
      <c r="B84" s="29" t="s">
        <v>136</v>
      </c>
      <c r="C84" s="31">
        <v>125052</v>
      </c>
      <c r="D84" s="25">
        <v>123291</v>
      </c>
      <c r="E84" s="25">
        <v>120596.92</v>
      </c>
      <c r="F84" s="25">
        <v>125053</v>
      </c>
      <c r="G84" s="25">
        <v>86648.31</v>
      </c>
      <c r="H84" s="25">
        <v>114037.72</v>
      </c>
      <c r="I84" s="25">
        <v>128801</v>
      </c>
      <c r="J84" s="25">
        <v>120383.24</v>
      </c>
      <c r="K84" s="25">
        <v>127500</v>
      </c>
      <c r="L84" s="25">
        <v>105562.56</v>
      </c>
      <c r="M84" s="25">
        <v>128210.22</v>
      </c>
      <c r="N84" s="25">
        <v>129940</v>
      </c>
      <c r="O84" s="25">
        <v>131919.25</v>
      </c>
      <c r="P84" s="25">
        <v>132339</v>
      </c>
      <c r="Q84" s="25">
        <v>140956.12</v>
      </c>
      <c r="R84" s="25">
        <v>137779</v>
      </c>
      <c r="S84" s="25">
        <v>135735.85</v>
      </c>
      <c r="T84" s="62"/>
      <c r="U84" s="25">
        <v>138558</v>
      </c>
      <c r="V84" s="25">
        <v>100364.98</v>
      </c>
      <c r="W84" s="25">
        <v>161038</v>
      </c>
      <c r="X84" s="25">
        <v>159018.01999999999</v>
      </c>
      <c r="Y84" s="25">
        <v>171015</v>
      </c>
      <c r="Z84" s="25">
        <v>175242.61</v>
      </c>
      <c r="AA84" s="25">
        <v>178937</v>
      </c>
      <c r="AB84" s="26">
        <v>147072.47</v>
      </c>
      <c r="AC84" s="136">
        <v>183191</v>
      </c>
    </row>
    <row r="85" spans="1:32" x14ac:dyDescent="0.25">
      <c r="A85" s="28" t="s">
        <v>137</v>
      </c>
      <c r="B85" s="29" t="s">
        <v>138</v>
      </c>
      <c r="C85" s="31">
        <v>42202</v>
      </c>
      <c r="D85" s="25">
        <v>45175</v>
      </c>
      <c r="E85" s="25">
        <v>15151.4</v>
      </c>
      <c r="F85" s="25">
        <v>46150</v>
      </c>
      <c r="G85" s="25">
        <v>33541.89</v>
      </c>
      <c r="H85" s="25">
        <v>34443.61</v>
      </c>
      <c r="I85" s="25">
        <v>47558.3</v>
      </c>
      <c r="J85" s="25">
        <v>42830.01</v>
      </c>
      <c r="K85" s="25">
        <v>47103.7</v>
      </c>
      <c r="L85" s="25">
        <v>39206.339999999997</v>
      </c>
      <c r="M85" s="25">
        <v>48326.84</v>
      </c>
      <c r="N85" s="25">
        <v>48348</v>
      </c>
      <c r="O85" s="25">
        <v>48147.83</v>
      </c>
      <c r="P85" s="25">
        <v>52756</v>
      </c>
      <c r="Q85" s="25">
        <v>45641.9</v>
      </c>
      <c r="R85" s="25">
        <v>51014</v>
      </c>
      <c r="S85" s="25">
        <v>49019.67</v>
      </c>
      <c r="U85" s="25">
        <v>52852</v>
      </c>
      <c r="V85" s="25">
        <v>48543.53</v>
      </c>
      <c r="W85" s="25">
        <v>65193</v>
      </c>
      <c r="X85" s="25">
        <v>2820.06</v>
      </c>
      <c r="Y85" s="25">
        <v>62953</v>
      </c>
      <c r="Z85" s="25">
        <v>-580</v>
      </c>
      <c r="AA85" s="25">
        <v>65471</v>
      </c>
      <c r="AB85" s="26">
        <v>0</v>
      </c>
      <c r="AC85" s="136">
        <v>68663</v>
      </c>
    </row>
    <row r="86" spans="1:32" x14ac:dyDescent="0.25">
      <c r="A86" s="28" t="s">
        <v>139</v>
      </c>
      <c r="B86" s="29" t="s">
        <v>140</v>
      </c>
      <c r="C86" s="31">
        <v>31219</v>
      </c>
      <c r="D86" s="25">
        <v>26493</v>
      </c>
      <c r="E86" s="25">
        <v>29418.42</v>
      </c>
      <c r="F86" s="25">
        <v>25035</v>
      </c>
      <c r="G86" s="25">
        <v>17483.169999999998</v>
      </c>
      <c r="H86" s="25">
        <v>23904.31</v>
      </c>
      <c r="I86" s="25">
        <v>24808.26</v>
      </c>
      <c r="J86" s="25">
        <v>24444.63</v>
      </c>
      <c r="K86" s="25">
        <v>31470.880000000001</v>
      </c>
      <c r="L86" s="25">
        <v>25781.95</v>
      </c>
      <c r="M86" s="25">
        <v>31349.88</v>
      </c>
      <c r="N86" s="25">
        <v>31943</v>
      </c>
      <c r="O86" s="25">
        <v>32434.51</v>
      </c>
      <c r="P86" s="25">
        <v>28724.67</v>
      </c>
      <c r="Q86" s="25">
        <v>29485.31</v>
      </c>
      <c r="R86" s="25">
        <v>29162</v>
      </c>
      <c r="S86" s="25">
        <v>25933.47</v>
      </c>
      <c r="U86" s="25">
        <v>29184</v>
      </c>
      <c r="V86" s="25">
        <v>33423.050000000003</v>
      </c>
      <c r="W86" s="25">
        <v>34944</v>
      </c>
      <c r="X86" s="25">
        <v>31833</v>
      </c>
      <c r="Y86" s="25">
        <v>41342</v>
      </c>
      <c r="Z86" s="25">
        <v>38442.54</v>
      </c>
      <c r="AA86" s="25">
        <v>42995</v>
      </c>
      <c r="AB86" s="26">
        <v>31590.55</v>
      </c>
      <c r="AC86" s="136">
        <v>44285</v>
      </c>
    </row>
    <row r="87" spans="1:32" x14ac:dyDescent="0.25">
      <c r="A87" s="28" t="s">
        <v>141</v>
      </c>
      <c r="B87" s="29" t="s">
        <v>142</v>
      </c>
      <c r="C87" s="63"/>
      <c r="D87" s="25"/>
      <c r="E87" s="25"/>
      <c r="F87" s="25"/>
      <c r="G87" s="25"/>
      <c r="K87" s="25">
        <v>94989.34</v>
      </c>
      <c r="L87" s="25">
        <v>0</v>
      </c>
      <c r="M87" s="25">
        <v>94989</v>
      </c>
      <c r="N87" s="25">
        <v>96414</v>
      </c>
      <c r="O87" s="25">
        <v>72315.47</v>
      </c>
      <c r="P87" s="25">
        <v>100471</v>
      </c>
      <c r="Q87" s="25">
        <v>25358.240000000002</v>
      </c>
      <c r="R87" s="25">
        <v>104760</v>
      </c>
      <c r="S87" s="25">
        <v>97561.16</v>
      </c>
      <c r="U87" s="25">
        <v>110761</v>
      </c>
      <c r="V87" s="25">
        <v>96623.48</v>
      </c>
      <c r="W87" s="25">
        <v>127281</v>
      </c>
      <c r="X87" s="25">
        <v>56931.7</v>
      </c>
      <c r="Y87" s="25">
        <v>125168</v>
      </c>
      <c r="Z87" s="25">
        <v>46695.73</v>
      </c>
      <c r="AA87" s="25">
        <v>132636</v>
      </c>
      <c r="AB87" s="26">
        <v>26316.78</v>
      </c>
      <c r="AC87" s="136">
        <v>140057</v>
      </c>
    </row>
    <row r="88" spans="1:32" x14ac:dyDescent="0.25">
      <c r="A88" s="28" t="s">
        <v>143</v>
      </c>
      <c r="B88" s="29" t="s">
        <v>144</v>
      </c>
      <c r="C88" s="63">
        <v>558264</v>
      </c>
      <c r="D88" s="25">
        <v>556907</v>
      </c>
      <c r="E88" s="25">
        <v>467469.11</v>
      </c>
      <c r="F88" s="25">
        <v>570598</v>
      </c>
      <c r="G88" s="25">
        <v>362463.57</v>
      </c>
      <c r="H88" s="25">
        <v>479257.79</v>
      </c>
      <c r="I88" s="25">
        <v>549910</v>
      </c>
      <c r="J88" s="25">
        <v>456685.02</v>
      </c>
      <c r="K88" s="25">
        <v>480329.13</v>
      </c>
      <c r="L88" s="25">
        <v>417290.57</v>
      </c>
      <c r="M88" s="25">
        <v>413169.69</v>
      </c>
      <c r="N88" s="25">
        <v>489812</v>
      </c>
      <c r="O88" s="25">
        <v>416965.65</v>
      </c>
      <c r="P88" s="25">
        <v>532178</v>
      </c>
      <c r="Q88" s="25">
        <v>484626.58</v>
      </c>
      <c r="R88" s="25">
        <v>592592</v>
      </c>
      <c r="S88" s="25">
        <v>444650.62</v>
      </c>
      <c r="U88" s="25">
        <v>593114</v>
      </c>
      <c r="V88" s="25">
        <v>424882.32</v>
      </c>
      <c r="W88" s="25">
        <v>595520</v>
      </c>
      <c r="X88" s="25">
        <v>521267.15</v>
      </c>
      <c r="Y88" s="25">
        <v>613382</v>
      </c>
      <c r="Z88" s="25">
        <v>623640.37</v>
      </c>
      <c r="AA88" s="25">
        <v>755559</v>
      </c>
      <c r="AB88" s="26">
        <v>584275.38</v>
      </c>
      <c r="AC88" s="136">
        <v>773728</v>
      </c>
    </row>
    <row r="89" spans="1:32" x14ac:dyDescent="0.25">
      <c r="A89" s="28" t="s">
        <v>145</v>
      </c>
      <c r="B89" s="29" t="s">
        <v>1144</v>
      </c>
      <c r="C89" s="64"/>
      <c r="D89" s="25"/>
      <c r="E89" s="25"/>
      <c r="F89" s="25"/>
      <c r="G89" s="25"/>
      <c r="W89" s="25">
        <v>14500</v>
      </c>
      <c r="X89" s="25">
        <v>0</v>
      </c>
      <c r="Y89" s="25">
        <v>23000</v>
      </c>
      <c r="Z89" s="25">
        <v>23000</v>
      </c>
      <c r="AA89" s="25">
        <v>39000</v>
      </c>
      <c r="AB89" s="26">
        <v>16500</v>
      </c>
      <c r="AC89" s="136">
        <v>29500</v>
      </c>
    </row>
    <row r="90" spans="1:32" x14ac:dyDescent="0.25">
      <c r="A90" s="28" t="s">
        <v>146</v>
      </c>
      <c r="B90" s="29" t="s">
        <v>147</v>
      </c>
      <c r="C90" s="25">
        <v>28500</v>
      </c>
      <c r="D90" s="25">
        <v>30000</v>
      </c>
      <c r="E90" s="25">
        <v>96651.74</v>
      </c>
      <c r="F90" s="25">
        <v>35000</v>
      </c>
      <c r="G90" s="25">
        <v>56266.46</v>
      </c>
      <c r="H90" s="25">
        <v>76969.66</v>
      </c>
      <c r="I90" s="25">
        <v>35291</v>
      </c>
      <c r="J90" s="25">
        <v>59821.54</v>
      </c>
      <c r="K90" s="25">
        <v>35000</v>
      </c>
      <c r="L90" s="25">
        <v>35872.080000000002</v>
      </c>
      <c r="M90" s="25">
        <v>28727.8</v>
      </c>
      <c r="N90" s="25">
        <v>35525</v>
      </c>
      <c r="O90" s="25">
        <v>48927.17</v>
      </c>
      <c r="P90" s="25">
        <v>35525</v>
      </c>
      <c r="Q90" s="25">
        <v>63440</v>
      </c>
      <c r="R90" s="25">
        <v>40000</v>
      </c>
      <c r="S90" s="25">
        <v>73038.44</v>
      </c>
      <c r="U90" s="25">
        <v>40000</v>
      </c>
      <c r="V90" s="25">
        <v>143269.35999999999</v>
      </c>
      <c r="W90" s="25">
        <v>50000</v>
      </c>
      <c r="X90" s="25">
        <v>169844.89</v>
      </c>
      <c r="Y90" s="25">
        <v>80000</v>
      </c>
      <c r="Z90" s="25">
        <v>138801.87</v>
      </c>
      <c r="AA90" s="25">
        <v>90000</v>
      </c>
      <c r="AB90" s="26">
        <v>121697.60000000001</v>
      </c>
      <c r="AC90" s="136">
        <v>90000</v>
      </c>
    </row>
    <row r="91" spans="1:32" x14ac:dyDescent="0.25">
      <c r="A91" s="28" t="s">
        <v>148</v>
      </c>
      <c r="B91" s="29" t="s">
        <v>149</v>
      </c>
      <c r="C91" s="25">
        <v>17510</v>
      </c>
      <c r="D91" s="25">
        <v>19000</v>
      </c>
      <c r="E91" s="25">
        <v>27785.53</v>
      </c>
      <c r="F91" s="25">
        <v>21000</v>
      </c>
      <c r="G91" s="25">
        <v>29037.39</v>
      </c>
      <c r="H91" s="25">
        <v>35780.92</v>
      </c>
      <c r="I91" s="25">
        <v>21000</v>
      </c>
      <c r="J91" s="25">
        <v>20097.05</v>
      </c>
      <c r="K91" s="25">
        <v>21000</v>
      </c>
      <c r="L91" s="25">
        <v>20767.37</v>
      </c>
      <c r="M91" s="25">
        <v>27656.89</v>
      </c>
      <c r="N91" s="25">
        <v>21315</v>
      </c>
      <c r="O91" s="25">
        <v>23582.17</v>
      </c>
      <c r="P91" s="25">
        <v>21315</v>
      </c>
      <c r="Q91" s="25">
        <v>31327.62</v>
      </c>
      <c r="R91" s="25">
        <v>23000</v>
      </c>
      <c r="S91" s="25">
        <v>34990.22</v>
      </c>
      <c r="U91" s="25">
        <v>23460</v>
      </c>
      <c r="V91" s="25">
        <v>30100.68</v>
      </c>
      <c r="W91" s="25">
        <v>30000</v>
      </c>
      <c r="X91" s="25">
        <v>24050.25</v>
      </c>
      <c r="Y91" s="25">
        <v>45071</v>
      </c>
      <c r="Z91" s="25">
        <v>25433.19</v>
      </c>
      <c r="AA91" s="25">
        <v>46874</v>
      </c>
      <c r="AB91" s="26">
        <v>23312.61</v>
      </c>
      <c r="AC91" s="136">
        <v>46874</v>
      </c>
    </row>
    <row r="92" spans="1:32" x14ac:dyDescent="0.25">
      <c r="A92" s="28" t="s">
        <v>150</v>
      </c>
      <c r="B92" s="29" t="s">
        <v>151</v>
      </c>
      <c r="C92" s="25">
        <v>14420</v>
      </c>
      <c r="D92" s="25">
        <v>12000</v>
      </c>
      <c r="E92" s="25">
        <v>20630.54</v>
      </c>
      <c r="F92" s="25">
        <v>14000</v>
      </c>
      <c r="G92" s="25">
        <v>15527.67</v>
      </c>
      <c r="H92" s="25">
        <v>29094.37</v>
      </c>
      <c r="I92" s="25">
        <v>14000</v>
      </c>
      <c r="J92" s="25">
        <v>13280.07</v>
      </c>
      <c r="K92" s="25">
        <v>14000</v>
      </c>
      <c r="L92" s="25">
        <v>7038.11</v>
      </c>
      <c r="M92" s="25">
        <v>10403.64</v>
      </c>
      <c r="N92" s="25">
        <v>14210</v>
      </c>
      <c r="O92" s="25">
        <v>22576.06</v>
      </c>
      <c r="P92" s="25">
        <v>14210</v>
      </c>
      <c r="Q92" s="25">
        <v>16495.68</v>
      </c>
      <c r="R92" s="25">
        <v>14000</v>
      </c>
      <c r="S92" s="25">
        <v>25638.38</v>
      </c>
      <c r="U92" s="25">
        <v>14280</v>
      </c>
      <c r="V92" s="25">
        <v>11261.9</v>
      </c>
      <c r="W92" s="25">
        <v>14280</v>
      </c>
      <c r="X92" s="25">
        <v>10628.2</v>
      </c>
      <c r="Y92" s="25">
        <v>14280</v>
      </c>
      <c r="Z92" s="25">
        <v>16777.28</v>
      </c>
      <c r="AA92" s="25">
        <v>14280</v>
      </c>
      <c r="AB92" s="26">
        <v>25697.66</v>
      </c>
      <c r="AC92" s="136">
        <v>14280</v>
      </c>
    </row>
    <row r="93" spans="1:32" x14ac:dyDescent="0.25">
      <c r="A93" s="28" t="s">
        <v>152</v>
      </c>
      <c r="B93" s="29" t="s">
        <v>153</v>
      </c>
      <c r="C93" s="25">
        <v>28840</v>
      </c>
      <c r="D93" s="25">
        <v>29000</v>
      </c>
      <c r="E93" s="25">
        <v>26713.71</v>
      </c>
      <c r="F93" s="25">
        <v>29000</v>
      </c>
      <c r="G93" s="25">
        <v>21341.21</v>
      </c>
      <c r="H93" s="25">
        <v>31945.759999999998</v>
      </c>
      <c r="I93" s="25">
        <v>29000</v>
      </c>
      <c r="J93" s="25">
        <v>29304.44</v>
      </c>
      <c r="K93" s="25">
        <v>29000</v>
      </c>
      <c r="L93" s="25">
        <v>32067.67</v>
      </c>
      <c r="M93" s="25">
        <v>44062.59</v>
      </c>
      <c r="N93" s="25">
        <v>29435</v>
      </c>
      <c r="O93" s="25">
        <v>41646.870000000003</v>
      </c>
      <c r="P93" s="25">
        <v>21565</v>
      </c>
      <c r="Q93" s="25">
        <v>23460.71</v>
      </c>
      <c r="R93" s="25">
        <v>29435</v>
      </c>
      <c r="S93" s="25">
        <v>27677.82</v>
      </c>
      <c r="U93" s="25">
        <v>30024</v>
      </c>
      <c r="V93" s="25">
        <v>27829.360000000001</v>
      </c>
      <c r="W93" s="25">
        <v>39000</v>
      </c>
      <c r="X93" s="25">
        <v>30246.91</v>
      </c>
      <c r="Y93" s="25">
        <v>41348</v>
      </c>
      <c r="Z93" s="25">
        <v>38288.39</v>
      </c>
      <c r="AA93" s="25">
        <v>43002</v>
      </c>
      <c r="AB93" s="26">
        <v>26231.21</v>
      </c>
      <c r="AC93" s="136">
        <v>43002</v>
      </c>
    </row>
    <row r="94" spans="1:32" x14ac:dyDescent="0.25">
      <c r="A94" s="28" t="s">
        <v>154</v>
      </c>
      <c r="B94" s="29" t="s">
        <v>155</v>
      </c>
      <c r="C94" s="25">
        <v>2500</v>
      </c>
      <c r="D94" s="25">
        <v>3000</v>
      </c>
      <c r="E94" s="25">
        <v>2378.37</v>
      </c>
      <c r="F94" s="25">
        <v>2500</v>
      </c>
      <c r="G94" s="25">
        <v>1666.24</v>
      </c>
      <c r="H94" s="25">
        <v>2124.61</v>
      </c>
      <c r="I94" s="25">
        <v>2500</v>
      </c>
      <c r="J94" s="25">
        <v>1275.6099999999999</v>
      </c>
      <c r="K94" s="25">
        <v>2500</v>
      </c>
      <c r="L94" s="25">
        <v>1334.38</v>
      </c>
      <c r="M94" s="25">
        <v>1865.25</v>
      </c>
      <c r="N94" s="25">
        <v>2500</v>
      </c>
      <c r="O94" s="25">
        <v>2402.37</v>
      </c>
      <c r="P94" s="25">
        <v>2500</v>
      </c>
      <c r="Q94" s="25">
        <v>1472.18</v>
      </c>
      <c r="R94" s="25">
        <v>2500</v>
      </c>
      <c r="S94" s="25">
        <v>1995.36</v>
      </c>
      <c r="U94" s="25">
        <v>2500</v>
      </c>
      <c r="V94" s="25">
        <v>1418.8</v>
      </c>
      <c r="W94" s="25">
        <v>2500</v>
      </c>
      <c r="X94" s="25">
        <v>1282.55</v>
      </c>
      <c r="Y94" s="25">
        <v>2500</v>
      </c>
      <c r="Z94" s="25">
        <v>1222.1400000000001</v>
      </c>
      <c r="AA94" s="25">
        <v>2500</v>
      </c>
      <c r="AB94" s="26">
        <v>539.20000000000005</v>
      </c>
      <c r="AC94" s="136">
        <v>2500</v>
      </c>
    </row>
    <row r="95" spans="1:32" x14ac:dyDescent="0.25">
      <c r="A95" s="28" t="s">
        <v>156</v>
      </c>
      <c r="B95" s="29" t="s">
        <v>157</v>
      </c>
      <c r="C95" s="25">
        <v>2000</v>
      </c>
      <c r="D95" s="25">
        <v>1500</v>
      </c>
      <c r="E95" s="25">
        <v>1828.38</v>
      </c>
      <c r="F95" s="25">
        <v>2000</v>
      </c>
      <c r="G95" s="25">
        <v>270.51</v>
      </c>
      <c r="H95" s="25">
        <v>354.77</v>
      </c>
      <c r="I95" s="25">
        <v>2000</v>
      </c>
      <c r="J95" s="25">
        <v>1175.55</v>
      </c>
      <c r="K95" s="25">
        <v>2000</v>
      </c>
      <c r="L95" s="25">
        <v>1479.81</v>
      </c>
      <c r="M95" s="25">
        <v>1811.43</v>
      </c>
      <c r="N95" s="25">
        <v>2000</v>
      </c>
      <c r="O95" s="25">
        <v>1800.07</v>
      </c>
      <c r="P95" s="25">
        <v>2000</v>
      </c>
      <c r="Q95" s="25">
        <v>428.06</v>
      </c>
      <c r="R95" s="25">
        <v>2000</v>
      </c>
      <c r="S95" s="25">
        <v>1376.24</v>
      </c>
      <c r="U95" s="25">
        <v>2000</v>
      </c>
      <c r="V95" s="25">
        <v>2979.63</v>
      </c>
      <c r="W95" s="25">
        <v>3000</v>
      </c>
      <c r="X95" s="25">
        <v>2405.46</v>
      </c>
      <c r="Y95" s="25">
        <v>3000</v>
      </c>
      <c r="Z95" s="25">
        <v>2466.7800000000002</v>
      </c>
      <c r="AA95" s="25">
        <v>3000</v>
      </c>
      <c r="AB95" s="26">
        <v>3826.58</v>
      </c>
      <c r="AC95" s="136">
        <v>3000</v>
      </c>
    </row>
    <row r="96" spans="1:32" x14ac:dyDescent="0.25">
      <c r="A96" s="28" t="s">
        <v>1120</v>
      </c>
      <c r="B96" s="29" t="s">
        <v>1102</v>
      </c>
      <c r="C96" s="25"/>
      <c r="D96" s="25"/>
      <c r="E96" s="25"/>
      <c r="F96" s="25"/>
      <c r="G96" s="25"/>
      <c r="Z96" s="25">
        <v>0</v>
      </c>
      <c r="AA96" s="25">
        <v>15000</v>
      </c>
      <c r="AB96" s="26">
        <v>0</v>
      </c>
      <c r="AC96" s="136">
        <v>15000</v>
      </c>
    </row>
    <row r="97" spans="1:32" x14ac:dyDescent="0.25">
      <c r="A97" s="32"/>
      <c r="B97" s="33" t="s">
        <v>24</v>
      </c>
      <c r="C97" s="34">
        <f t="shared" ref="C97:Z97" si="51">SUM(C84:C95)</f>
        <v>850507</v>
      </c>
      <c r="D97" s="34">
        <f t="shared" si="51"/>
        <v>846366</v>
      </c>
      <c r="E97" s="34">
        <f t="shared" si="51"/>
        <v>808624.12</v>
      </c>
      <c r="F97" s="34">
        <f t="shared" si="51"/>
        <v>870336</v>
      </c>
      <c r="G97" s="34">
        <f t="shared" si="51"/>
        <v>624246.42000000004</v>
      </c>
      <c r="H97" s="34">
        <f t="shared" si="51"/>
        <v>827913.52</v>
      </c>
      <c r="I97" s="34">
        <f t="shared" si="51"/>
        <v>854868.56</v>
      </c>
      <c r="J97" s="34">
        <f t="shared" si="51"/>
        <v>769297.16</v>
      </c>
      <c r="K97" s="34">
        <f t="shared" si="51"/>
        <v>884893.05</v>
      </c>
      <c r="L97" s="34">
        <f t="shared" si="51"/>
        <v>686400.84000000008</v>
      </c>
      <c r="M97" s="34">
        <f t="shared" si="51"/>
        <v>830573.2300000001</v>
      </c>
      <c r="N97" s="34">
        <f t="shared" si="51"/>
        <v>901442</v>
      </c>
      <c r="O97" s="34">
        <f t="shared" si="51"/>
        <v>842717.42000000016</v>
      </c>
      <c r="P97" s="34">
        <f t="shared" si="51"/>
        <v>943583.66999999993</v>
      </c>
      <c r="Q97" s="34">
        <f t="shared" si="51"/>
        <v>862692.40000000014</v>
      </c>
      <c r="R97" s="34">
        <f t="shared" si="51"/>
        <v>1026242</v>
      </c>
      <c r="S97" s="34">
        <f t="shared" si="51"/>
        <v>917617.22999999986</v>
      </c>
      <c r="T97" s="34">
        <f t="shared" si="51"/>
        <v>0</v>
      </c>
      <c r="U97" s="34">
        <f t="shared" si="51"/>
        <v>1036733</v>
      </c>
      <c r="V97" s="34">
        <f t="shared" si="51"/>
        <v>920697.09000000008</v>
      </c>
      <c r="W97" s="34">
        <f t="shared" si="51"/>
        <v>1137256</v>
      </c>
      <c r="X97" s="34">
        <f t="shared" si="51"/>
        <v>1010328.19</v>
      </c>
      <c r="Y97" s="34">
        <f t="shared" si="51"/>
        <v>1223059</v>
      </c>
      <c r="Z97" s="34">
        <f t="shared" si="51"/>
        <v>1129430.8999999999</v>
      </c>
      <c r="AA97" s="34">
        <f>SUM(AA84:AA96)</f>
        <v>1429254</v>
      </c>
      <c r="AB97" s="35">
        <f>SUM(AB84:AB96)</f>
        <v>1007060.0399999998</v>
      </c>
      <c r="AC97" s="137">
        <f>SUM(AC84:AC96)</f>
        <v>1454080</v>
      </c>
      <c r="AD97" s="137">
        <f>SUM(AD84:AD95)</f>
        <v>0</v>
      </c>
      <c r="AE97" s="137">
        <f>SUM(AE84:AE95)</f>
        <v>0</v>
      </c>
      <c r="AF97" s="36">
        <f>SUM(AF84:AF95)</f>
        <v>0</v>
      </c>
    </row>
    <row r="98" spans="1:32" x14ac:dyDescent="0.25">
      <c r="A98" s="28" t="s">
        <v>158</v>
      </c>
      <c r="B98" s="29" t="s">
        <v>159</v>
      </c>
      <c r="C98" s="25"/>
      <c r="D98" s="25"/>
      <c r="E98" s="25"/>
      <c r="F98" s="25"/>
      <c r="G98" s="25"/>
    </row>
    <row r="99" spans="1:32" x14ac:dyDescent="0.25">
      <c r="A99" s="28" t="s">
        <v>160</v>
      </c>
      <c r="B99" s="29" t="s">
        <v>161</v>
      </c>
      <c r="C99" s="25">
        <v>1000</v>
      </c>
      <c r="D99" s="25">
        <v>1000</v>
      </c>
      <c r="E99" s="25">
        <v>87.67</v>
      </c>
      <c r="F99" s="25">
        <v>1000</v>
      </c>
      <c r="G99" s="25">
        <v>0</v>
      </c>
      <c r="H99" s="25">
        <v>123.44</v>
      </c>
      <c r="I99" s="25">
        <v>1000</v>
      </c>
      <c r="J99" s="25">
        <v>2120</v>
      </c>
      <c r="K99" s="25">
        <v>2000</v>
      </c>
      <c r="L99" s="25">
        <v>1500</v>
      </c>
      <c r="M99" s="25">
        <v>2200</v>
      </c>
      <c r="N99" s="25">
        <v>2000</v>
      </c>
      <c r="O99" s="25">
        <v>1500</v>
      </c>
      <c r="P99" s="25">
        <v>2000</v>
      </c>
      <c r="Q99" s="25">
        <v>4050</v>
      </c>
      <c r="R99" s="25">
        <v>2000</v>
      </c>
      <c r="S99" s="25">
        <v>1891</v>
      </c>
      <c r="U99" s="25">
        <v>3000</v>
      </c>
      <c r="V99" s="25">
        <v>1371.97</v>
      </c>
      <c r="W99" s="25">
        <v>3000</v>
      </c>
      <c r="X99" s="25">
        <v>4725</v>
      </c>
      <c r="Y99" s="25">
        <v>5000</v>
      </c>
      <c r="Z99" s="25">
        <v>5000</v>
      </c>
      <c r="AA99" s="25">
        <v>5000</v>
      </c>
      <c r="AB99" s="26">
        <v>0</v>
      </c>
      <c r="AC99" s="136">
        <v>5000</v>
      </c>
    </row>
    <row r="100" spans="1:32" x14ac:dyDescent="0.25">
      <c r="A100" s="28" t="s">
        <v>162</v>
      </c>
      <c r="B100" s="29" t="s">
        <v>163</v>
      </c>
      <c r="C100" s="25">
        <v>500</v>
      </c>
      <c r="D100" s="25">
        <v>500</v>
      </c>
      <c r="E100" s="25">
        <v>63.75</v>
      </c>
      <c r="F100" s="25">
        <v>500</v>
      </c>
      <c r="G100" s="25">
        <v>36.479999999999997</v>
      </c>
      <c r="H100" s="25">
        <v>36.479999999999997</v>
      </c>
      <c r="I100" s="25">
        <v>0</v>
      </c>
      <c r="J100" s="25">
        <v>0</v>
      </c>
      <c r="K100" s="25">
        <v>0</v>
      </c>
      <c r="L100" s="25">
        <v>0</v>
      </c>
      <c r="M100" s="25">
        <v>0</v>
      </c>
      <c r="N100" s="25">
        <v>12480</v>
      </c>
      <c r="O100" s="25">
        <v>7770</v>
      </c>
      <c r="P100" s="25">
        <v>13520</v>
      </c>
      <c r="Q100" s="25">
        <v>4703.25</v>
      </c>
      <c r="R100" s="25">
        <v>11000</v>
      </c>
      <c r="S100" s="25">
        <v>4960.79</v>
      </c>
      <c r="U100" s="25">
        <v>13520</v>
      </c>
      <c r="V100" s="25">
        <v>10915.25</v>
      </c>
      <c r="W100" s="25">
        <v>14040</v>
      </c>
      <c r="X100" s="25">
        <v>12670</v>
      </c>
      <c r="Y100" s="25">
        <v>14976</v>
      </c>
      <c r="Z100" s="25">
        <v>13891</v>
      </c>
      <c r="AA100" s="25">
        <v>14976</v>
      </c>
      <c r="AB100" s="26">
        <v>11840</v>
      </c>
      <c r="AC100" s="136">
        <v>15425</v>
      </c>
    </row>
    <row r="101" spans="1:32" x14ac:dyDescent="0.25">
      <c r="A101" s="28" t="s">
        <v>164</v>
      </c>
      <c r="B101" s="29" t="s">
        <v>165</v>
      </c>
      <c r="C101" s="25">
        <v>2000</v>
      </c>
      <c r="D101" s="25">
        <v>1500</v>
      </c>
      <c r="E101" s="25">
        <v>2227.7600000000002</v>
      </c>
      <c r="F101" s="25">
        <v>1500</v>
      </c>
      <c r="G101" s="25">
        <v>1772.22</v>
      </c>
      <c r="H101" s="25">
        <v>2940.23</v>
      </c>
      <c r="I101" s="25">
        <v>1750</v>
      </c>
      <c r="J101" s="25">
        <v>2169.61</v>
      </c>
      <c r="K101" s="25">
        <v>1750</v>
      </c>
      <c r="L101" s="25">
        <v>617.79999999999995</v>
      </c>
      <c r="M101" s="25">
        <v>1551.89</v>
      </c>
      <c r="N101" s="25">
        <v>1750</v>
      </c>
      <c r="O101" s="25">
        <v>549.85</v>
      </c>
      <c r="P101" s="25">
        <v>1750</v>
      </c>
      <c r="Q101" s="25">
        <v>182.3</v>
      </c>
      <c r="R101" s="25">
        <v>1750</v>
      </c>
      <c r="S101" s="25">
        <v>445</v>
      </c>
      <c r="U101" s="25">
        <v>1750</v>
      </c>
      <c r="V101" s="25">
        <v>914.4</v>
      </c>
      <c r="W101" s="25">
        <v>4480</v>
      </c>
      <c r="X101" s="25">
        <v>585.45000000000005</v>
      </c>
      <c r="Y101" s="25">
        <v>5244</v>
      </c>
      <c r="Z101" s="25">
        <v>6047.48</v>
      </c>
      <c r="AA101" s="25">
        <v>5244</v>
      </c>
      <c r="AB101" s="26">
        <v>4958.3999999999996</v>
      </c>
      <c r="AC101" s="136">
        <v>6900</v>
      </c>
    </row>
    <row r="102" spans="1:32" x14ac:dyDescent="0.25">
      <c r="A102" s="28" t="s">
        <v>166</v>
      </c>
      <c r="B102" s="29" t="s">
        <v>167</v>
      </c>
      <c r="C102" s="25">
        <v>47800</v>
      </c>
      <c r="D102" s="25">
        <v>48400</v>
      </c>
      <c r="E102" s="25">
        <v>44227.3</v>
      </c>
      <c r="F102" s="25">
        <v>35711</v>
      </c>
      <c r="G102" s="25">
        <v>26946.25</v>
      </c>
      <c r="H102" s="25">
        <v>35242</v>
      </c>
      <c r="I102" s="25">
        <v>41911</v>
      </c>
      <c r="J102" s="25">
        <v>42615.43</v>
      </c>
      <c r="K102" s="25">
        <v>41911</v>
      </c>
      <c r="L102" s="25">
        <v>35690.5</v>
      </c>
      <c r="M102" s="25">
        <v>42916.19</v>
      </c>
      <c r="N102" s="25">
        <v>12480</v>
      </c>
      <c r="O102" s="25">
        <v>12728.04</v>
      </c>
      <c r="P102" s="25">
        <v>14020</v>
      </c>
      <c r="Q102" s="25">
        <v>13147.4</v>
      </c>
      <c r="R102" s="25">
        <v>14020</v>
      </c>
      <c r="S102" s="25">
        <v>12904.34</v>
      </c>
      <c r="U102" s="25">
        <v>14020</v>
      </c>
      <c r="V102" s="25">
        <v>6392.46</v>
      </c>
      <c r="W102" s="25">
        <v>14020</v>
      </c>
      <c r="X102" s="25">
        <v>4653.62</v>
      </c>
      <c r="Y102" s="25">
        <v>14020</v>
      </c>
      <c r="Z102" s="25">
        <v>6360</v>
      </c>
      <c r="AA102" s="25">
        <v>14020</v>
      </c>
      <c r="AB102" s="26">
        <v>7045.21</v>
      </c>
      <c r="AC102" s="136">
        <v>14020</v>
      </c>
    </row>
    <row r="103" spans="1:32" x14ac:dyDescent="0.25">
      <c r="A103" s="28" t="s">
        <v>169</v>
      </c>
      <c r="B103" s="29" t="s">
        <v>170</v>
      </c>
      <c r="C103" s="25">
        <v>600</v>
      </c>
      <c r="D103" s="25">
        <v>1000</v>
      </c>
      <c r="E103" s="25">
        <v>917</v>
      </c>
      <c r="F103" s="25">
        <v>600</v>
      </c>
      <c r="G103" s="25">
        <v>761</v>
      </c>
      <c r="H103" s="25">
        <v>960</v>
      </c>
      <c r="I103" s="25">
        <v>600</v>
      </c>
      <c r="J103" s="25">
        <v>595</v>
      </c>
      <c r="K103" s="25">
        <v>600</v>
      </c>
      <c r="L103" s="25">
        <v>402</v>
      </c>
      <c r="M103" s="25">
        <v>1090.98</v>
      </c>
      <c r="N103" s="25">
        <v>600</v>
      </c>
      <c r="O103" s="25">
        <v>779.53</v>
      </c>
      <c r="P103" s="25">
        <v>600</v>
      </c>
      <c r="Q103" s="25">
        <v>1654</v>
      </c>
      <c r="R103" s="25">
        <v>600</v>
      </c>
      <c r="S103" s="25">
        <v>1833</v>
      </c>
      <c r="U103" s="25">
        <v>1500</v>
      </c>
      <c r="V103" s="25">
        <v>1501.94</v>
      </c>
      <c r="W103" s="25">
        <v>2000</v>
      </c>
      <c r="X103" s="25">
        <v>597</v>
      </c>
      <c r="Y103" s="25">
        <v>2000</v>
      </c>
      <c r="Z103" s="25">
        <v>1236</v>
      </c>
      <c r="AA103" s="25">
        <v>2000</v>
      </c>
      <c r="AB103" s="26">
        <v>0</v>
      </c>
      <c r="AC103" s="136">
        <v>2000</v>
      </c>
    </row>
    <row r="104" spans="1:32" x14ac:dyDescent="0.25">
      <c r="A104" s="28" t="s">
        <v>171</v>
      </c>
      <c r="B104" s="29" t="s">
        <v>172</v>
      </c>
      <c r="C104" s="25">
        <v>2000</v>
      </c>
      <c r="D104" s="25">
        <v>2000</v>
      </c>
      <c r="E104" s="25">
        <v>1620.48</v>
      </c>
      <c r="F104" s="25">
        <v>2000</v>
      </c>
      <c r="G104" s="25">
        <v>1659.49</v>
      </c>
      <c r="H104" s="25">
        <v>1898.51</v>
      </c>
      <c r="I104" s="25">
        <v>2000</v>
      </c>
      <c r="J104" s="25">
        <v>1335.47</v>
      </c>
      <c r="K104" s="25">
        <v>2000</v>
      </c>
      <c r="L104" s="25">
        <v>2190.0700000000002</v>
      </c>
      <c r="M104" s="25">
        <v>2724.37</v>
      </c>
      <c r="N104" s="25">
        <v>2000</v>
      </c>
      <c r="O104" s="25">
        <v>1918.36</v>
      </c>
      <c r="P104" s="25">
        <v>2000</v>
      </c>
      <c r="Q104" s="25">
        <v>2773.87</v>
      </c>
      <c r="R104" s="25">
        <v>2000</v>
      </c>
      <c r="S104" s="25">
        <v>691.89</v>
      </c>
      <c r="U104" s="25">
        <v>3000</v>
      </c>
      <c r="V104" s="25">
        <v>3884.04</v>
      </c>
      <c r="W104" s="25">
        <v>3000</v>
      </c>
      <c r="X104" s="25">
        <v>4356.84</v>
      </c>
      <c r="Y104" s="25">
        <v>4080</v>
      </c>
      <c r="Z104" s="25">
        <v>4269.1499999999996</v>
      </c>
      <c r="AA104" s="25">
        <v>4080</v>
      </c>
      <c r="AB104" s="26">
        <v>-397.53</v>
      </c>
      <c r="AC104" s="136">
        <v>4080</v>
      </c>
    </row>
    <row r="105" spans="1:32" x14ac:dyDescent="0.25">
      <c r="A105" s="28" t="s">
        <v>173</v>
      </c>
      <c r="B105" s="29" t="s">
        <v>174</v>
      </c>
      <c r="C105" s="25">
        <v>10000</v>
      </c>
      <c r="D105" s="25">
        <v>10500</v>
      </c>
      <c r="E105" s="25">
        <v>11874.4</v>
      </c>
      <c r="F105" s="25">
        <v>12000</v>
      </c>
      <c r="G105" s="25">
        <v>12158.32</v>
      </c>
      <c r="H105" s="25">
        <v>13718.16</v>
      </c>
      <c r="I105" s="25">
        <v>13000</v>
      </c>
      <c r="J105" s="25">
        <v>11473.87</v>
      </c>
      <c r="K105" s="25">
        <v>13000</v>
      </c>
      <c r="L105" s="25">
        <v>11240.25</v>
      </c>
      <c r="M105" s="25">
        <v>11380.15</v>
      </c>
      <c r="N105" s="25">
        <v>13000</v>
      </c>
      <c r="O105" s="25">
        <v>11483.49</v>
      </c>
      <c r="P105" s="25">
        <v>14000</v>
      </c>
      <c r="Q105" s="25">
        <v>14127.57</v>
      </c>
      <c r="R105" s="25">
        <v>14000</v>
      </c>
      <c r="S105" s="25">
        <v>11813.27</v>
      </c>
      <c r="U105" s="25">
        <v>14000</v>
      </c>
      <c r="V105" s="25">
        <v>11111.24</v>
      </c>
      <c r="W105" s="25">
        <v>14000</v>
      </c>
      <c r="X105" s="25">
        <v>15464.09</v>
      </c>
      <c r="Y105" s="25">
        <v>16024</v>
      </c>
      <c r="Z105" s="25">
        <v>20329.97</v>
      </c>
      <c r="AA105" s="25">
        <v>16024</v>
      </c>
      <c r="AB105" s="26">
        <v>14300.63</v>
      </c>
      <c r="AC105" s="136">
        <v>19000</v>
      </c>
    </row>
    <row r="106" spans="1:32" x14ac:dyDescent="0.25">
      <c r="A106" s="28" t="s">
        <v>1116</v>
      </c>
      <c r="B106" s="29" t="s">
        <v>168</v>
      </c>
      <c r="C106" s="25"/>
      <c r="D106" s="25"/>
      <c r="E106" s="25"/>
      <c r="F106" s="25"/>
      <c r="G106" s="25"/>
      <c r="N106" s="25">
        <v>35208</v>
      </c>
      <c r="O106" s="25">
        <v>35208</v>
      </c>
      <c r="P106" s="25">
        <v>38269</v>
      </c>
      <c r="Q106" s="25">
        <v>38269.08</v>
      </c>
      <c r="R106" s="25">
        <v>38269</v>
      </c>
      <c r="S106" s="25">
        <v>38269.08</v>
      </c>
      <c r="U106" s="25">
        <v>38269</v>
      </c>
      <c r="V106" s="25">
        <v>38268.75</v>
      </c>
      <c r="W106" s="25">
        <v>38269</v>
      </c>
      <c r="X106" s="25">
        <v>38269</v>
      </c>
      <c r="Y106" s="25">
        <v>39416</v>
      </c>
      <c r="Z106" s="25">
        <v>39416</v>
      </c>
      <c r="AA106" s="25">
        <v>40629</v>
      </c>
      <c r="AB106" s="26">
        <v>40629</v>
      </c>
      <c r="AC106" s="136">
        <v>40629</v>
      </c>
    </row>
    <row r="107" spans="1:32" x14ac:dyDescent="0.25">
      <c r="A107" s="32"/>
      <c r="B107" s="33" t="s">
        <v>24</v>
      </c>
      <c r="C107" s="34">
        <f t="shared" ref="C107:S107" si="52">SUM(C99:C105)</f>
        <v>63900</v>
      </c>
      <c r="D107" s="34">
        <f t="shared" si="52"/>
        <v>64900</v>
      </c>
      <c r="E107" s="34">
        <f t="shared" si="52"/>
        <v>61018.360000000008</v>
      </c>
      <c r="F107" s="34">
        <f t="shared" si="52"/>
        <v>53311</v>
      </c>
      <c r="G107" s="34">
        <f t="shared" si="52"/>
        <v>43333.760000000002</v>
      </c>
      <c r="H107" s="34">
        <f t="shared" si="52"/>
        <v>54918.820000000007</v>
      </c>
      <c r="I107" s="34">
        <f t="shared" si="52"/>
        <v>60261</v>
      </c>
      <c r="J107" s="34">
        <f t="shared" si="52"/>
        <v>60309.380000000005</v>
      </c>
      <c r="K107" s="34">
        <f t="shared" si="52"/>
        <v>61261</v>
      </c>
      <c r="L107" s="34">
        <f t="shared" si="52"/>
        <v>51640.62</v>
      </c>
      <c r="M107" s="34">
        <f t="shared" si="52"/>
        <v>61863.580000000009</v>
      </c>
      <c r="N107" s="34">
        <f t="shared" si="52"/>
        <v>44310</v>
      </c>
      <c r="O107" s="34">
        <f t="shared" si="52"/>
        <v>36729.269999999997</v>
      </c>
      <c r="P107" s="34">
        <f t="shared" si="52"/>
        <v>47890</v>
      </c>
      <c r="Q107" s="34">
        <f t="shared" si="52"/>
        <v>40638.39</v>
      </c>
      <c r="R107" s="34">
        <f t="shared" si="52"/>
        <v>45370</v>
      </c>
      <c r="S107" s="37">
        <f t="shared" si="52"/>
        <v>34539.29</v>
      </c>
      <c r="U107" s="37">
        <f t="shared" ref="U107:AF107" si="53">SUM(U99:U105)</f>
        <v>50790</v>
      </c>
      <c r="V107" s="37">
        <f t="shared" si="53"/>
        <v>36091.299999999996</v>
      </c>
      <c r="W107" s="37">
        <f t="shared" si="53"/>
        <v>54540</v>
      </c>
      <c r="X107" s="37">
        <f t="shared" si="53"/>
        <v>43052</v>
      </c>
      <c r="Y107" s="37">
        <f t="shared" si="53"/>
        <v>61344</v>
      </c>
      <c r="Z107" s="37">
        <f t="shared" si="53"/>
        <v>57133.599999999999</v>
      </c>
      <c r="AA107" s="37">
        <f>SUM(AA99:AA106)</f>
        <v>101973</v>
      </c>
      <c r="AB107" s="35">
        <f>SUM(AB99:AB106)</f>
        <v>78375.709999999992</v>
      </c>
      <c r="AC107" s="137">
        <f>SUM(AC98:AC106)</f>
        <v>107054</v>
      </c>
      <c r="AD107" s="137">
        <f>SUM(AD99:AD106)</f>
        <v>0</v>
      </c>
      <c r="AE107" s="137">
        <f>SUM(AE99:AE106)</f>
        <v>0</v>
      </c>
      <c r="AF107" s="36">
        <f t="shared" si="53"/>
        <v>0</v>
      </c>
    </row>
    <row r="108" spans="1:32" x14ac:dyDescent="0.25">
      <c r="A108" s="28" t="s">
        <v>175</v>
      </c>
      <c r="B108" s="29" t="s">
        <v>176</v>
      </c>
      <c r="C108" s="25"/>
      <c r="D108" s="25"/>
      <c r="E108" s="25"/>
      <c r="F108" s="25"/>
      <c r="G108" s="25"/>
    </row>
    <row r="109" spans="1:32" x14ac:dyDescent="0.25">
      <c r="A109" s="28" t="s">
        <v>177</v>
      </c>
      <c r="B109" s="29" t="s">
        <v>1145</v>
      </c>
      <c r="C109" s="25">
        <v>5200</v>
      </c>
      <c r="D109" s="25">
        <v>5200</v>
      </c>
      <c r="E109" s="25">
        <v>6695</v>
      </c>
      <c r="F109" s="25">
        <v>6000</v>
      </c>
      <c r="G109" s="25">
        <v>4744.57</v>
      </c>
      <c r="H109" s="25">
        <v>5830.77</v>
      </c>
      <c r="I109" s="25">
        <v>6000</v>
      </c>
      <c r="J109" s="25">
        <v>6217.8</v>
      </c>
      <c r="K109" s="25">
        <v>6000</v>
      </c>
      <c r="L109" s="25">
        <v>6480.02</v>
      </c>
      <c r="M109" s="25">
        <v>10398.02</v>
      </c>
      <c r="N109" s="25">
        <v>3000</v>
      </c>
      <c r="O109" s="25">
        <v>3262.35</v>
      </c>
      <c r="P109" s="25">
        <v>3000</v>
      </c>
      <c r="Q109" s="25">
        <v>4738.99</v>
      </c>
      <c r="R109" s="25">
        <v>3000</v>
      </c>
      <c r="S109" s="25">
        <v>4478.46</v>
      </c>
      <c r="U109" s="25">
        <v>3500</v>
      </c>
      <c r="V109" s="25">
        <v>5643.65</v>
      </c>
      <c r="W109" s="25">
        <v>4000</v>
      </c>
      <c r="X109" s="25">
        <v>4926.93</v>
      </c>
      <c r="Y109" s="25">
        <v>4000</v>
      </c>
      <c r="Z109" s="25">
        <v>5750.29</v>
      </c>
      <c r="AA109" s="25">
        <v>5000</v>
      </c>
      <c r="AB109" s="26">
        <v>3946.43</v>
      </c>
      <c r="AC109" s="136">
        <v>5000</v>
      </c>
    </row>
    <row r="110" spans="1:32" x14ac:dyDescent="0.25">
      <c r="A110" s="28" t="s">
        <v>178</v>
      </c>
      <c r="B110" s="29" t="s">
        <v>179</v>
      </c>
      <c r="C110" s="25">
        <v>8000</v>
      </c>
      <c r="D110" s="25">
        <v>7500</v>
      </c>
      <c r="E110" s="25">
        <v>7708.37</v>
      </c>
      <c r="F110" s="25">
        <v>8500</v>
      </c>
      <c r="G110" s="25">
        <v>5977.67</v>
      </c>
      <c r="H110" s="25">
        <v>8140.7</v>
      </c>
      <c r="I110" s="25">
        <v>8500</v>
      </c>
      <c r="J110" s="25">
        <v>8014.57</v>
      </c>
      <c r="K110" s="25">
        <v>8500</v>
      </c>
      <c r="L110" s="25">
        <v>6306.26</v>
      </c>
      <c r="M110" s="25">
        <v>8980.42</v>
      </c>
      <c r="N110" s="25">
        <v>8500</v>
      </c>
      <c r="O110" s="25">
        <v>5154.22</v>
      </c>
      <c r="P110" s="25">
        <v>8500</v>
      </c>
      <c r="Q110" s="25">
        <v>3478.12</v>
      </c>
      <c r="R110" s="25">
        <v>8500</v>
      </c>
      <c r="S110" s="25">
        <v>18595.509999999998</v>
      </c>
      <c r="U110" s="25">
        <v>10170.969999999999</v>
      </c>
      <c r="V110" s="25">
        <v>16059.93</v>
      </c>
      <c r="W110" s="25">
        <v>10000</v>
      </c>
      <c r="X110" s="25">
        <v>5959.04</v>
      </c>
      <c r="Y110" s="25">
        <v>12000</v>
      </c>
      <c r="Z110" s="25">
        <v>12907.79</v>
      </c>
      <c r="AA110" s="25">
        <v>12000</v>
      </c>
      <c r="AB110" s="26">
        <v>5800.28</v>
      </c>
      <c r="AC110" s="136">
        <v>12000</v>
      </c>
    </row>
    <row r="111" spans="1:32" x14ac:dyDescent="0.25">
      <c r="A111" s="28" t="s">
        <v>180</v>
      </c>
      <c r="B111" s="29" t="s">
        <v>181</v>
      </c>
      <c r="C111" s="25">
        <v>0</v>
      </c>
      <c r="D111" s="25">
        <v>300</v>
      </c>
      <c r="E111" s="25">
        <v>80</v>
      </c>
      <c r="F111" s="25">
        <v>0</v>
      </c>
      <c r="G111" s="25">
        <v>0</v>
      </c>
      <c r="H111" s="25">
        <v>0</v>
      </c>
      <c r="I111" s="25">
        <v>0</v>
      </c>
      <c r="J111" s="25">
        <v>0</v>
      </c>
      <c r="K111" s="25">
        <v>0</v>
      </c>
      <c r="L111" s="25">
        <v>0</v>
      </c>
      <c r="M111" s="25">
        <v>88.3</v>
      </c>
      <c r="N111" s="25">
        <v>7000</v>
      </c>
      <c r="O111" s="25">
        <v>3804.41</v>
      </c>
      <c r="P111" s="25">
        <v>7000</v>
      </c>
      <c r="Q111" s="25">
        <v>2149.1799999999998</v>
      </c>
      <c r="R111" s="25">
        <v>7000</v>
      </c>
      <c r="S111" s="25">
        <v>7723.92</v>
      </c>
      <c r="U111" s="25">
        <v>7000</v>
      </c>
      <c r="V111" s="25">
        <v>4390.09</v>
      </c>
      <c r="W111" s="25">
        <v>7000</v>
      </c>
      <c r="X111" s="25">
        <v>3461.56</v>
      </c>
      <c r="Y111" s="25">
        <v>7000</v>
      </c>
      <c r="Z111" s="25">
        <v>5231.13</v>
      </c>
      <c r="AA111" s="25">
        <v>7000</v>
      </c>
      <c r="AB111" s="26">
        <v>2515.73</v>
      </c>
      <c r="AC111" s="136">
        <v>7000</v>
      </c>
    </row>
    <row r="112" spans="1:32" x14ac:dyDescent="0.25">
      <c r="A112" s="28" t="s">
        <v>182</v>
      </c>
      <c r="B112" s="29" t="s">
        <v>183</v>
      </c>
      <c r="C112" s="25">
        <v>1000</v>
      </c>
      <c r="D112" s="25">
        <v>1200</v>
      </c>
      <c r="E112" s="25">
        <v>1631.98</v>
      </c>
      <c r="F112" s="25">
        <v>1200</v>
      </c>
      <c r="G112" s="25">
        <v>1451.02</v>
      </c>
      <c r="H112" s="25">
        <v>1738.44</v>
      </c>
      <c r="I112" s="25">
        <v>1450</v>
      </c>
      <c r="J112" s="25">
        <v>1595.1</v>
      </c>
      <c r="K112" s="25">
        <v>1450</v>
      </c>
      <c r="L112" s="25">
        <v>875.43</v>
      </c>
      <c r="M112" s="25">
        <v>989.97</v>
      </c>
      <c r="N112" s="25">
        <v>1450</v>
      </c>
      <c r="O112" s="25">
        <v>1132.19</v>
      </c>
      <c r="P112" s="25">
        <v>1450</v>
      </c>
      <c r="Q112" s="25">
        <v>774.57</v>
      </c>
      <c r="R112" s="25">
        <v>1450</v>
      </c>
      <c r="S112" s="25">
        <v>536.72</v>
      </c>
      <c r="U112" s="25">
        <v>1450</v>
      </c>
      <c r="V112" s="25">
        <v>1719.49</v>
      </c>
      <c r="W112" s="25">
        <v>1450</v>
      </c>
      <c r="X112" s="25">
        <v>1761.7</v>
      </c>
      <c r="Y112" s="25">
        <v>1450</v>
      </c>
      <c r="Z112" s="25">
        <v>1900.99</v>
      </c>
      <c r="AA112" s="25">
        <v>2000</v>
      </c>
      <c r="AB112" s="26">
        <v>1138.93</v>
      </c>
      <c r="AC112" s="136">
        <v>2000</v>
      </c>
    </row>
    <row r="113" spans="1:32" x14ac:dyDescent="0.25">
      <c r="A113" s="32"/>
      <c r="B113" s="33" t="s">
        <v>24</v>
      </c>
      <c r="C113" s="34">
        <f t="shared" ref="C113:R113" si="54">SUM(C109:C112)</f>
        <v>14200</v>
      </c>
      <c r="D113" s="34">
        <f t="shared" si="54"/>
        <v>14200</v>
      </c>
      <c r="E113" s="34">
        <f t="shared" si="54"/>
        <v>16115.349999999999</v>
      </c>
      <c r="F113" s="34">
        <f t="shared" si="54"/>
        <v>15700</v>
      </c>
      <c r="G113" s="34">
        <f t="shared" si="54"/>
        <v>12173.26</v>
      </c>
      <c r="H113" s="34">
        <f t="shared" si="54"/>
        <v>15709.910000000002</v>
      </c>
      <c r="I113" s="34">
        <f t="shared" si="54"/>
        <v>15950</v>
      </c>
      <c r="J113" s="34">
        <f t="shared" si="54"/>
        <v>15827.47</v>
      </c>
      <c r="K113" s="34">
        <f t="shared" si="54"/>
        <v>15950</v>
      </c>
      <c r="L113" s="34">
        <f t="shared" si="54"/>
        <v>13661.710000000001</v>
      </c>
      <c r="M113" s="34">
        <f t="shared" si="54"/>
        <v>20456.710000000003</v>
      </c>
      <c r="N113" s="34">
        <f t="shared" si="54"/>
        <v>19950</v>
      </c>
      <c r="O113" s="34">
        <f t="shared" si="54"/>
        <v>13353.17</v>
      </c>
      <c r="P113" s="34">
        <f t="shared" si="54"/>
        <v>19950</v>
      </c>
      <c r="Q113" s="34">
        <f t="shared" si="54"/>
        <v>11140.86</v>
      </c>
      <c r="R113" s="34">
        <f t="shared" si="54"/>
        <v>19950</v>
      </c>
      <c r="S113" s="37">
        <f>SUM(S109:S112)</f>
        <v>31334.61</v>
      </c>
      <c r="U113" s="37">
        <f t="shared" ref="U113:X113" si="55">SUM(U109:U112)</f>
        <v>22120.97</v>
      </c>
      <c r="V113" s="37">
        <f t="shared" si="55"/>
        <v>27813.160000000003</v>
      </c>
      <c r="W113" s="37">
        <f t="shared" si="55"/>
        <v>22450</v>
      </c>
      <c r="X113" s="37">
        <f t="shared" si="55"/>
        <v>16109.230000000001</v>
      </c>
      <c r="Y113" s="37">
        <f t="shared" ref="Y113:AF113" si="56">SUM(Y109:Y112)</f>
        <v>24450</v>
      </c>
      <c r="Z113" s="37">
        <f t="shared" si="56"/>
        <v>25790.200000000004</v>
      </c>
      <c r="AA113" s="37">
        <f t="shared" si="56"/>
        <v>26000</v>
      </c>
      <c r="AB113" s="35">
        <f t="shared" si="56"/>
        <v>13401.369999999999</v>
      </c>
      <c r="AC113" s="137">
        <f t="shared" si="56"/>
        <v>26000</v>
      </c>
      <c r="AD113" s="137">
        <f t="shared" si="56"/>
        <v>0</v>
      </c>
      <c r="AE113" s="137">
        <f t="shared" si="56"/>
        <v>0</v>
      </c>
      <c r="AF113" s="36">
        <f t="shared" si="56"/>
        <v>0</v>
      </c>
    </row>
    <row r="114" spans="1:32" x14ac:dyDescent="0.25">
      <c r="A114" s="28" t="s">
        <v>184</v>
      </c>
      <c r="B114" s="29" t="s">
        <v>185</v>
      </c>
      <c r="C114" s="25"/>
      <c r="D114" s="25"/>
      <c r="E114" s="25"/>
      <c r="F114" s="25"/>
      <c r="G114" s="25"/>
    </row>
    <row r="115" spans="1:32" x14ac:dyDescent="0.25">
      <c r="A115" s="28" t="s">
        <v>186</v>
      </c>
      <c r="B115" s="29" t="s">
        <v>59</v>
      </c>
      <c r="C115" s="25">
        <v>2000</v>
      </c>
      <c r="D115" s="25">
        <v>2400</v>
      </c>
      <c r="E115" s="25">
        <v>387.38</v>
      </c>
      <c r="F115" s="25">
        <v>2000</v>
      </c>
      <c r="G115" s="25">
        <v>1377.95</v>
      </c>
      <c r="H115" s="25">
        <v>1559.37</v>
      </c>
      <c r="I115" s="25">
        <v>2000</v>
      </c>
      <c r="J115" s="25">
        <v>3595.1</v>
      </c>
      <c r="K115" s="25">
        <v>2000</v>
      </c>
      <c r="L115" s="25">
        <v>643.26</v>
      </c>
      <c r="M115" s="25">
        <v>681.89</v>
      </c>
      <c r="N115" s="25">
        <v>2000</v>
      </c>
      <c r="O115" s="25">
        <v>1171.5899999999999</v>
      </c>
      <c r="P115" s="25">
        <v>2000</v>
      </c>
      <c r="Q115" s="25">
        <v>-18.670000000000002</v>
      </c>
      <c r="R115" s="25">
        <v>2000</v>
      </c>
      <c r="S115" s="25">
        <v>2998.11</v>
      </c>
      <c r="U115" s="25">
        <v>2000</v>
      </c>
      <c r="V115" s="25">
        <v>1569.16</v>
      </c>
      <c r="W115" s="25">
        <v>2000</v>
      </c>
      <c r="X115" s="25">
        <v>1956.15</v>
      </c>
      <c r="Y115" s="25">
        <v>2000</v>
      </c>
      <c r="Z115" s="25">
        <v>4978.47</v>
      </c>
      <c r="AA115" s="25">
        <v>4000</v>
      </c>
      <c r="AB115" s="26">
        <v>2502.11</v>
      </c>
      <c r="AC115" s="136">
        <v>4000</v>
      </c>
    </row>
    <row r="116" spans="1:32" x14ac:dyDescent="0.25">
      <c r="A116" s="28" t="s">
        <v>187</v>
      </c>
      <c r="B116" s="29" t="s">
        <v>61</v>
      </c>
      <c r="C116" s="25">
        <v>700</v>
      </c>
      <c r="D116" s="25">
        <v>700</v>
      </c>
      <c r="E116" s="25">
        <v>665</v>
      </c>
      <c r="F116" s="25">
        <v>700</v>
      </c>
      <c r="G116" s="25">
        <v>400</v>
      </c>
      <c r="H116" s="25">
        <v>400</v>
      </c>
      <c r="I116" s="25">
        <v>700</v>
      </c>
      <c r="J116" s="25">
        <v>535</v>
      </c>
      <c r="K116" s="25">
        <v>700</v>
      </c>
      <c r="L116" s="25">
        <v>535</v>
      </c>
      <c r="M116" s="25">
        <v>535</v>
      </c>
      <c r="N116" s="25">
        <v>700</v>
      </c>
      <c r="O116" s="25">
        <v>625</v>
      </c>
      <c r="P116" s="25">
        <v>700</v>
      </c>
      <c r="Q116" s="25">
        <v>270</v>
      </c>
      <c r="R116" s="25">
        <v>700</v>
      </c>
      <c r="S116" s="25">
        <v>815</v>
      </c>
      <c r="U116" s="25">
        <v>700</v>
      </c>
      <c r="V116" s="25">
        <v>470</v>
      </c>
      <c r="W116" s="25">
        <v>700</v>
      </c>
      <c r="X116" s="25">
        <v>625</v>
      </c>
      <c r="Y116" s="25">
        <v>700</v>
      </c>
      <c r="Z116" s="25">
        <v>350</v>
      </c>
      <c r="AA116" s="25">
        <v>700</v>
      </c>
      <c r="AB116" s="26">
        <v>605</v>
      </c>
      <c r="AC116" s="136">
        <v>700</v>
      </c>
    </row>
    <row r="117" spans="1:32" x14ac:dyDescent="0.25">
      <c r="A117" s="28" t="s">
        <v>188</v>
      </c>
      <c r="B117" s="29" t="s">
        <v>63</v>
      </c>
      <c r="C117" s="25">
        <v>1000</v>
      </c>
      <c r="D117" s="25">
        <v>500</v>
      </c>
      <c r="E117" s="25">
        <v>411</v>
      </c>
      <c r="F117" s="25">
        <v>500</v>
      </c>
      <c r="G117" s="25">
        <v>431.5</v>
      </c>
      <c r="H117" s="25">
        <v>431.5</v>
      </c>
      <c r="I117" s="25">
        <v>500</v>
      </c>
      <c r="J117" s="25">
        <v>787.2</v>
      </c>
      <c r="K117" s="25">
        <v>500</v>
      </c>
      <c r="L117" s="25">
        <v>458.2</v>
      </c>
      <c r="M117" s="25">
        <v>476.9</v>
      </c>
      <c r="N117" s="25">
        <v>500</v>
      </c>
      <c r="O117" s="25">
        <v>546.6</v>
      </c>
      <c r="P117" s="25">
        <v>500</v>
      </c>
      <c r="Q117" s="25">
        <v>750</v>
      </c>
      <c r="R117" s="25">
        <v>500</v>
      </c>
      <c r="S117" s="25">
        <v>19.8</v>
      </c>
      <c r="U117" s="25">
        <v>500</v>
      </c>
      <c r="V117" s="25">
        <v>511</v>
      </c>
      <c r="W117" s="25">
        <v>500</v>
      </c>
      <c r="X117" s="25">
        <v>239.88</v>
      </c>
      <c r="Y117" s="25">
        <v>500</v>
      </c>
      <c r="Z117" s="25">
        <v>409.89</v>
      </c>
      <c r="AA117" s="25">
        <v>500</v>
      </c>
      <c r="AB117" s="26">
        <v>219.94</v>
      </c>
      <c r="AC117" s="136">
        <v>500</v>
      </c>
    </row>
    <row r="118" spans="1:32" x14ac:dyDescent="0.25">
      <c r="A118" s="28" t="s">
        <v>189</v>
      </c>
      <c r="B118" s="29" t="s">
        <v>65</v>
      </c>
      <c r="C118" s="25">
        <v>8550</v>
      </c>
      <c r="D118" s="25">
        <v>8550</v>
      </c>
      <c r="E118" s="25">
        <v>6685.53</v>
      </c>
      <c r="F118" s="25">
        <v>9500</v>
      </c>
      <c r="G118" s="25">
        <v>7443.01</v>
      </c>
      <c r="H118" s="25">
        <v>10995.28</v>
      </c>
      <c r="I118" s="25">
        <v>10000</v>
      </c>
      <c r="J118" s="25">
        <v>9856.68</v>
      </c>
      <c r="K118" s="25">
        <v>10000</v>
      </c>
      <c r="L118" s="25">
        <v>8357.42</v>
      </c>
      <c r="M118" s="25">
        <v>9744.99</v>
      </c>
      <c r="N118" s="25">
        <v>11000</v>
      </c>
      <c r="O118" s="25">
        <v>5622.54</v>
      </c>
      <c r="P118" s="25">
        <v>11000</v>
      </c>
      <c r="Q118" s="25">
        <v>10419.83</v>
      </c>
      <c r="R118" s="25">
        <v>11000</v>
      </c>
      <c r="S118" s="25">
        <v>7268.35</v>
      </c>
      <c r="U118" s="25">
        <v>15000</v>
      </c>
      <c r="V118" s="25">
        <v>7001.47</v>
      </c>
      <c r="W118" s="25">
        <v>15000</v>
      </c>
      <c r="X118" s="25">
        <v>8411.1</v>
      </c>
      <c r="Y118" s="25">
        <v>18000</v>
      </c>
      <c r="Z118" s="25">
        <v>11802.01</v>
      </c>
      <c r="AA118" s="25">
        <v>18000</v>
      </c>
      <c r="AB118" s="26">
        <v>11132</v>
      </c>
      <c r="AC118" s="136">
        <v>18000</v>
      </c>
    </row>
    <row r="119" spans="1:32" x14ac:dyDescent="0.25">
      <c r="A119" s="28" t="s">
        <v>190</v>
      </c>
      <c r="B119" s="29" t="s">
        <v>67</v>
      </c>
      <c r="C119" s="25">
        <v>500</v>
      </c>
      <c r="D119" s="25">
        <v>500</v>
      </c>
      <c r="E119" s="25">
        <v>124</v>
      </c>
      <c r="F119" s="25">
        <v>500</v>
      </c>
      <c r="G119" s="25">
        <v>1521.5</v>
      </c>
      <c r="H119" s="25">
        <v>1796.5</v>
      </c>
      <c r="I119" s="25">
        <v>500</v>
      </c>
      <c r="J119" s="25">
        <v>561.29999999999995</v>
      </c>
      <c r="K119" s="25">
        <v>500</v>
      </c>
      <c r="L119" s="25">
        <v>114</v>
      </c>
      <c r="M119" s="25">
        <v>114</v>
      </c>
      <c r="N119" s="25">
        <v>500</v>
      </c>
      <c r="O119" s="25">
        <v>614.4</v>
      </c>
      <c r="P119" s="25">
        <v>500</v>
      </c>
      <c r="Q119" s="25">
        <v>1479.6</v>
      </c>
      <c r="R119" s="25">
        <v>500</v>
      </c>
      <c r="S119" s="25">
        <v>268.2</v>
      </c>
      <c r="U119" s="25">
        <v>500</v>
      </c>
      <c r="V119" s="25">
        <v>650.20000000000005</v>
      </c>
      <c r="W119" s="25">
        <v>1000</v>
      </c>
      <c r="X119" s="25">
        <v>1128.6400000000001</v>
      </c>
      <c r="Y119" s="25">
        <v>1000</v>
      </c>
      <c r="Z119" s="25">
        <v>0</v>
      </c>
      <c r="AA119" s="25">
        <v>1000</v>
      </c>
      <c r="AB119" s="26">
        <v>38.4</v>
      </c>
      <c r="AC119" s="136">
        <v>1000</v>
      </c>
    </row>
    <row r="120" spans="1:32" x14ac:dyDescent="0.25">
      <c r="A120" s="28" t="s">
        <v>191</v>
      </c>
      <c r="B120" s="29" t="s">
        <v>69</v>
      </c>
      <c r="C120" s="25">
        <v>800</v>
      </c>
      <c r="D120" s="25">
        <v>850</v>
      </c>
      <c r="E120" s="25">
        <v>709.16</v>
      </c>
      <c r="F120" s="25">
        <v>700</v>
      </c>
      <c r="G120" s="25">
        <v>366.03</v>
      </c>
      <c r="H120" s="25">
        <v>366.03</v>
      </c>
      <c r="I120" s="25">
        <v>700</v>
      </c>
      <c r="J120" s="25">
        <v>700</v>
      </c>
      <c r="K120" s="25">
        <v>700</v>
      </c>
      <c r="L120" s="25">
        <v>178.03</v>
      </c>
      <c r="M120" s="25">
        <v>348.88</v>
      </c>
      <c r="N120" s="25">
        <v>700</v>
      </c>
      <c r="O120" s="25">
        <v>277.66000000000003</v>
      </c>
      <c r="P120" s="25">
        <v>700</v>
      </c>
      <c r="Q120" s="25">
        <v>165.65</v>
      </c>
      <c r="R120" s="25">
        <v>700</v>
      </c>
      <c r="S120" s="25">
        <v>144.31</v>
      </c>
      <c r="U120" s="25">
        <v>700</v>
      </c>
      <c r="V120" s="25">
        <v>174.42</v>
      </c>
      <c r="W120" s="25">
        <v>700</v>
      </c>
      <c r="X120" s="25">
        <v>377.32</v>
      </c>
      <c r="Y120" s="25">
        <v>700</v>
      </c>
      <c r="Z120" s="25">
        <v>452.61</v>
      </c>
      <c r="AA120" s="25">
        <v>700</v>
      </c>
      <c r="AB120" s="26">
        <v>411.98</v>
      </c>
      <c r="AC120" s="136">
        <v>700</v>
      </c>
    </row>
    <row r="121" spans="1:32" x14ac:dyDescent="0.25">
      <c r="A121" s="28" t="s">
        <v>192</v>
      </c>
      <c r="B121" s="29" t="s">
        <v>193</v>
      </c>
      <c r="C121" s="25">
        <v>1500</v>
      </c>
      <c r="D121" s="25">
        <v>1000</v>
      </c>
      <c r="E121" s="25">
        <v>909.39</v>
      </c>
      <c r="F121" s="25">
        <v>2000</v>
      </c>
      <c r="G121" s="25">
        <v>680</v>
      </c>
      <c r="H121" s="25">
        <v>1378</v>
      </c>
      <c r="I121" s="25">
        <v>1500</v>
      </c>
      <c r="J121" s="25">
        <v>1699.93</v>
      </c>
      <c r="K121" s="25">
        <v>1500</v>
      </c>
      <c r="L121" s="25">
        <v>1841</v>
      </c>
      <c r="M121" s="25">
        <v>1841</v>
      </c>
      <c r="N121" s="25">
        <v>1500</v>
      </c>
      <c r="O121" s="25">
        <v>1052.8900000000001</v>
      </c>
      <c r="P121" s="25">
        <v>1500</v>
      </c>
      <c r="Q121" s="25">
        <v>1500</v>
      </c>
      <c r="R121" s="25">
        <v>1500</v>
      </c>
      <c r="S121" s="25">
        <v>1479.44</v>
      </c>
      <c r="U121" s="25">
        <v>8281</v>
      </c>
      <c r="V121" s="25">
        <v>21619.53</v>
      </c>
      <c r="W121" s="25">
        <v>8281</v>
      </c>
      <c r="X121" s="25">
        <v>7536.62</v>
      </c>
      <c r="Y121" s="25">
        <v>8281</v>
      </c>
      <c r="Z121" s="25">
        <v>8473.3799999999992</v>
      </c>
      <c r="AA121" s="25">
        <v>8281</v>
      </c>
      <c r="AB121" s="26">
        <v>5555.16</v>
      </c>
      <c r="AC121" s="136">
        <v>8281</v>
      </c>
    </row>
    <row r="122" spans="1:32" x14ac:dyDescent="0.25">
      <c r="A122" s="32"/>
      <c r="B122" s="33" t="s">
        <v>24</v>
      </c>
      <c r="C122" s="34">
        <f t="shared" ref="C122:R122" si="57">SUM(C115:C121)</f>
        <v>15050</v>
      </c>
      <c r="D122" s="34">
        <f t="shared" si="57"/>
        <v>14500</v>
      </c>
      <c r="E122" s="34">
        <f t="shared" si="57"/>
        <v>9891.4599999999991</v>
      </c>
      <c r="F122" s="34">
        <f t="shared" si="57"/>
        <v>15900</v>
      </c>
      <c r="G122" s="34">
        <f t="shared" si="57"/>
        <v>12219.99</v>
      </c>
      <c r="H122" s="34">
        <f t="shared" si="57"/>
        <v>16926.68</v>
      </c>
      <c r="I122" s="34">
        <f t="shared" si="57"/>
        <v>15900</v>
      </c>
      <c r="J122" s="34">
        <f t="shared" si="57"/>
        <v>17735.21</v>
      </c>
      <c r="K122" s="34">
        <f t="shared" si="57"/>
        <v>15900</v>
      </c>
      <c r="L122" s="34">
        <f t="shared" si="57"/>
        <v>12126.910000000002</v>
      </c>
      <c r="M122" s="34">
        <f t="shared" si="57"/>
        <v>13742.659999999998</v>
      </c>
      <c r="N122" s="34">
        <f t="shared" si="57"/>
        <v>16900</v>
      </c>
      <c r="O122" s="34">
        <f t="shared" si="57"/>
        <v>9910.6799999999985</v>
      </c>
      <c r="P122" s="34">
        <f t="shared" si="57"/>
        <v>16900</v>
      </c>
      <c r="Q122" s="34">
        <f t="shared" si="57"/>
        <v>14566.41</v>
      </c>
      <c r="R122" s="34">
        <f t="shared" si="57"/>
        <v>16900</v>
      </c>
      <c r="S122" s="37">
        <f>SUM(S115:S121)</f>
        <v>12993.210000000001</v>
      </c>
      <c r="U122" s="37">
        <f t="shared" ref="U122:X122" si="58">SUM(U115:U121)</f>
        <v>27681</v>
      </c>
      <c r="V122" s="37">
        <f t="shared" si="58"/>
        <v>31995.78</v>
      </c>
      <c r="W122" s="37">
        <f t="shared" si="58"/>
        <v>28181</v>
      </c>
      <c r="X122" s="37">
        <f t="shared" si="58"/>
        <v>20274.71</v>
      </c>
      <c r="Y122" s="37">
        <f t="shared" ref="Y122:AF122" si="59">SUM(Y115:Y121)</f>
        <v>31181</v>
      </c>
      <c r="Z122" s="37">
        <f t="shared" si="59"/>
        <v>26466.36</v>
      </c>
      <c r="AA122" s="37">
        <f t="shared" si="59"/>
        <v>33181</v>
      </c>
      <c r="AB122" s="35">
        <f t="shared" si="59"/>
        <v>20464.589999999997</v>
      </c>
      <c r="AC122" s="137">
        <f t="shared" si="59"/>
        <v>33181</v>
      </c>
      <c r="AD122" s="137">
        <f t="shared" si="59"/>
        <v>0</v>
      </c>
      <c r="AE122" s="137">
        <f t="shared" si="59"/>
        <v>0</v>
      </c>
      <c r="AF122" s="36">
        <f t="shared" si="59"/>
        <v>0</v>
      </c>
    </row>
    <row r="123" spans="1:32" x14ac:dyDescent="0.25">
      <c r="A123" s="28" t="s">
        <v>194</v>
      </c>
      <c r="B123" s="29" t="s">
        <v>195</v>
      </c>
      <c r="C123" s="25"/>
      <c r="D123" s="25"/>
      <c r="E123" s="25"/>
      <c r="F123" s="25"/>
      <c r="G123" s="25"/>
    </row>
    <row r="124" spans="1:32" x14ac:dyDescent="0.25">
      <c r="A124" s="28" t="s">
        <v>196</v>
      </c>
      <c r="B124" s="29" t="s">
        <v>73</v>
      </c>
      <c r="C124" s="25">
        <v>7000</v>
      </c>
      <c r="D124" s="25">
        <v>7500</v>
      </c>
      <c r="E124" s="25">
        <v>7276.79</v>
      </c>
      <c r="F124" s="25">
        <v>7500</v>
      </c>
      <c r="G124" s="25">
        <v>4788.37</v>
      </c>
      <c r="H124" s="25">
        <v>6260.17</v>
      </c>
      <c r="I124" s="25">
        <v>6750</v>
      </c>
      <c r="J124" s="25">
        <v>6265.52</v>
      </c>
      <c r="K124" s="25">
        <v>6750</v>
      </c>
      <c r="L124" s="25">
        <v>4831.84</v>
      </c>
      <c r="M124" s="25">
        <v>6899.22</v>
      </c>
      <c r="N124" s="25">
        <v>7950</v>
      </c>
      <c r="O124" s="25">
        <v>7743.29</v>
      </c>
      <c r="P124" s="25">
        <v>7950</v>
      </c>
      <c r="Q124" s="25">
        <v>7698.19</v>
      </c>
      <c r="R124" s="25">
        <v>10850</v>
      </c>
      <c r="S124" s="25">
        <v>7179.84</v>
      </c>
      <c r="U124" s="25">
        <v>10850</v>
      </c>
      <c r="V124" s="25">
        <v>8676.16</v>
      </c>
      <c r="W124" s="25">
        <v>10850</v>
      </c>
      <c r="X124" s="25">
        <v>8592.11</v>
      </c>
      <c r="Y124" s="25">
        <v>10850</v>
      </c>
      <c r="Z124" s="25">
        <v>11134.8</v>
      </c>
      <c r="AA124" s="25">
        <v>10850</v>
      </c>
      <c r="AB124" s="26">
        <v>12518.12</v>
      </c>
      <c r="AC124" s="136">
        <v>15000</v>
      </c>
    </row>
    <row r="125" spans="1:32" x14ac:dyDescent="0.25">
      <c r="A125" s="28" t="s">
        <v>197</v>
      </c>
      <c r="B125" s="29" t="s">
        <v>198</v>
      </c>
      <c r="C125" s="25">
        <v>1000</v>
      </c>
      <c r="D125" s="25">
        <v>500</v>
      </c>
      <c r="E125" s="25">
        <v>551.65</v>
      </c>
      <c r="F125" s="25">
        <v>1000</v>
      </c>
      <c r="G125" s="25">
        <v>2323.17</v>
      </c>
      <c r="H125" s="25">
        <v>2855.78</v>
      </c>
      <c r="I125" s="25">
        <v>1000</v>
      </c>
      <c r="J125" s="25">
        <v>784.23</v>
      </c>
      <c r="K125" s="25">
        <v>1000</v>
      </c>
      <c r="L125" s="25">
        <v>1014.59</v>
      </c>
      <c r="M125" s="25">
        <v>1014.59</v>
      </c>
      <c r="N125" s="25">
        <v>1000</v>
      </c>
      <c r="O125" s="25">
        <v>58.6</v>
      </c>
      <c r="P125" s="25">
        <v>1000</v>
      </c>
      <c r="Q125" s="25">
        <v>6003.07</v>
      </c>
      <c r="R125" s="25">
        <v>1000</v>
      </c>
      <c r="S125" s="25">
        <v>1057.57</v>
      </c>
      <c r="U125" s="25">
        <v>1500</v>
      </c>
      <c r="V125" s="25">
        <v>25027.55</v>
      </c>
      <c r="W125" s="25">
        <v>1500</v>
      </c>
      <c r="X125" s="25">
        <v>1743.26</v>
      </c>
      <c r="Y125" s="25">
        <v>1500</v>
      </c>
      <c r="Z125" s="25">
        <v>1087.05</v>
      </c>
      <c r="AA125" s="25">
        <v>1500</v>
      </c>
      <c r="AB125" s="26">
        <v>754.92</v>
      </c>
      <c r="AC125" s="136">
        <v>1500</v>
      </c>
    </row>
    <row r="126" spans="1:32" x14ac:dyDescent="0.25">
      <c r="A126" s="28" t="s">
        <v>199</v>
      </c>
      <c r="B126" s="29" t="s">
        <v>200</v>
      </c>
      <c r="C126" s="25">
        <v>1500</v>
      </c>
      <c r="D126" s="25">
        <v>1500</v>
      </c>
      <c r="E126" s="25">
        <v>2451.6</v>
      </c>
      <c r="F126" s="25">
        <v>1500</v>
      </c>
      <c r="G126" s="25">
        <v>1140</v>
      </c>
      <c r="H126" s="25">
        <v>1791.6</v>
      </c>
      <c r="I126" s="25">
        <v>1500</v>
      </c>
      <c r="J126" s="25">
        <v>1440</v>
      </c>
      <c r="K126" s="25">
        <v>1500</v>
      </c>
      <c r="L126" s="25">
        <v>960</v>
      </c>
      <c r="M126" s="25">
        <v>1320</v>
      </c>
      <c r="N126" s="25">
        <v>1500</v>
      </c>
      <c r="O126" s="25">
        <v>1586.33</v>
      </c>
      <c r="P126" s="25">
        <v>1500</v>
      </c>
      <c r="Q126" s="25">
        <v>1494.12</v>
      </c>
      <c r="R126" s="25">
        <v>1500</v>
      </c>
      <c r="S126" s="25">
        <v>1643.22</v>
      </c>
      <c r="U126" s="25">
        <v>1500</v>
      </c>
      <c r="V126" s="25">
        <v>13647.6</v>
      </c>
      <c r="W126" s="25">
        <v>3660</v>
      </c>
      <c r="X126" s="25">
        <v>999.03</v>
      </c>
      <c r="Y126" s="25">
        <v>1000</v>
      </c>
      <c r="Z126" s="25">
        <v>1038.51</v>
      </c>
      <c r="AA126" s="25">
        <v>1000</v>
      </c>
      <c r="AB126" s="26">
        <v>764.1</v>
      </c>
      <c r="AC126" s="136">
        <v>1000</v>
      </c>
    </row>
    <row r="127" spans="1:32" x14ac:dyDescent="0.25">
      <c r="A127" s="32"/>
      <c r="B127" s="33" t="s">
        <v>24</v>
      </c>
      <c r="C127" s="34">
        <f t="shared" ref="C127:X127" si="60">SUM(C124:C126)</f>
        <v>9500</v>
      </c>
      <c r="D127" s="34">
        <f t="shared" si="60"/>
        <v>9500</v>
      </c>
      <c r="E127" s="34">
        <f t="shared" si="60"/>
        <v>10280.039999999999</v>
      </c>
      <c r="F127" s="34">
        <f t="shared" si="60"/>
        <v>10000</v>
      </c>
      <c r="G127" s="34">
        <f t="shared" si="60"/>
        <v>8251.5400000000009</v>
      </c>
      <c r="H127" s="34">
        <f t="shared" si="60"/>
        <v>10907.550000000001</v>
      </c>
      <c r="I127" s="34">
        <f t="shared" si="60"/>
        <v>9250</v>
      </c>
      <c r="J127" s="34">
        <f t="shared" si="60"/>
        <v>8489.75</v>
      </c>
      <c r="K127" s="34">
        <f t="shared" si="60"/>
        <v>9250</v>
      </c>
      <c r="L127" s="34">
        <f t="shared" si="60"/>
        <v>6806.43</v>
      </c>
      <c r="M127" s="34">
        <f t="shared" si="60"/>
        <v>9233.8100000000013</v>
      </c>
      <c r="N127" s="34">
        <f t="shared" si="60"/>
        <v>10450</v>
      </c>
      <c r="O127" s="34">
        <f t="shared" si="60"/>
        <v>9388.2200000000012</v>
      </c>
      <c r="P127" s="34">
        <f t="shared" si="60"/>
        <v>10450</v>
      </c>
      <c r="Q127" s="34">
        <f t="shared" si="60"/>
        <v>15195.379999999997</v>
      </c>
      <c r="R127" s="34">
        <f t="shared" si="60"/>
        <v>13350</v>
      </c>
      <c r="S127" s="34">
        <f>SUM(S124:S126)</f>
        <v>9880.6299999999992</v>
      </c>
      <c r="T127" s="34">
        <f t="shared" si="60"/>
        <v>0</v>
      </c>
      <c r="U127" s="34">
        <f t="shared" si="60"/>
        <v>13850</v>
      </c>
      <c r="V127" s="34">
        <f t="shared" si="60"/>
        <v>47351.31</v>
      </c>
      <c r="W127" s="34">
        <f t="shared" si="60"/>
        <v>16010</v>
      </c>
      <c r="X127" s="34">
        <f t="shared" si="60"/>
        <v>11334.400000000001</v>
      </c>
      <c r="Y127" s="34">
        <f t="shared" ref="Y127:AF127" si="61">SUM(Y124:Y126)</f>
        <v>13350</v>
      </c>
      <c r="Z127" s="34">
        <f t="shared" si="61"/>
        <v>13260.359999999999</v>
      </c>
      <c r="AA127" s="34">
        <f t="shared" si="61"/>
        <v>13350</v>
      </c>
      <c r="AB127" s="35">
        <f t="shared" si="61"/>
        <v>14037.140000000001</v>
      </c>
      <c r="AC127" s="137">
        <f t="shared" si="61"/>
        <v>17500</v>
      </c>
      <c r="AD127" s="137">
        <f t="shared" si="61"/>
        <v>0</v>
      </c>
      <c r="AE127" s="137">
        <f t="shared" si="61"/>
        <v>0</v>
      </c>
      <c r="AF127" s="36">
        <f t="shared" si="61"/>
        <v>0</v>
      </c>
    </row>
    <row r="128" spans="1:32" x14ac:dyDescent="0.25">
      <c r="A128" s="28" t="s">
        <v>201</v>
      </c>
      <c r="B128" s="29" t="s">
        <v>202</v>
      </c>
      <c r="C128" s="25"/>
      <c r="D128" s="25"/>
      <c r="E128" s="25"/>
      <c r="F128" s="25"/>
      <c r="G128" s="25"/>
    </row>
    <row r="129" spans="1:32" x14ac:dyDescent="0.25">
      <c r="A129" s="28" t="s">
        <v>203</v>
      </c>
      <c r="B129" s="29" t="s">
        <v>204</v>
      </c>
      <c r="C129" s="25"/>
      <c r="D129" s="25"/>
      <c r="E129" s="25"/>
      <c r="F129" s="25"/>
      <c r="G129" s="25"/>
      <c r="S129" s="25">
        <v>361.45</v>
      </c>
    </row>
    <row r="130" spans="1:32" x14ac:dyDescent="0.25">
      <c r="A130" s="28" t="s">
        <v>205</v>
      </c>
      <c r="B130" s="29" t="s">
        <v>206</v>
      </c>
      <c r="C130" s="25">
        <v>9500</v>
      </c>
      <c r="D130" s="25">
        <v>9500</v>
      </c>
      <c r="E130" s="25">
        <v>9595.01</v>
      </c>
      <c r="F130" s="25">
        <v>9500</v>
      </c>
      <c r="G130" s="25">
        <v>6123.44</v>
      </c>
      <c r="H130" s="25">
        <v>9143.15</v>
      </c>
      <c r="I130" s="25">
        <v>9500</v>
      </c>
      <c r="J130" s="25">
        <v>8244.9</v>
      </c>
      <c r="K130" s="25">
        <v>9200</v>
      </c>
      <c r="L130" s="25">
        <v>6093.49</v>
      </c>
      <c r="M130" s="25">
        <v>7956.23</v>
      </c>
      <c r="N130" s="25">
        <v>9200</v>
      </c>
      <c r="O130" s="25">
        <v>8408.5499999999993</v>
      </c>
      <c r="P130" s="25">
        <v>9752</v>
      </c>
      <c r="Q130" s="25">
        <v>9257.7000000000007</v>
      </c>
      <c r="R130" s="25">
        <v>9752</v>
      </c>
      <c r="S130" s="25">
        <v>9821.11</v>
      </c>
      <c r="U130" s="25">
        <v>9752</v>
      </c>
      <c r="V130" s="25">
        <v>9422.32</v>
      </c>
      <c r="W130" s="25">
        <v>9752</v>
      </c>
      <c r="X130" s="25">
        <v>9421.2099999999991</v>
      </c>
      <c r="Y130" s="25">
        <v>9752</v>
      </c>
      <c r="Z130" s="25">
        <v>10318.6</v>
      </c>
      <c r="AA130" s="25">
        <v>10727</v>
      </c>
      <c r="AB130" s="26">
        <v>10150.719999999999</v>
      </c>
      <c r="AC130" s="136">
        <v>15000</v>
      </c>
    </row>
    <row r="131" spans="1:32" x14ac:dyDescent="0.25">
      <c r="A131" s="28" t="s">
        <v>207</v>
      </c>
      <c r="B131" s="29" t="s">
        <v>208</v>
      </c>
      <c r="C131" s="25">
        <v>1900</v>
      </c>
      <c r="D131" s="25">
        <v>1900</v>
      </c>
      <c r="E131" s="25">
        <v>1981.28</v>
      </c>
      <c r="F131" s="25">
        <v>1900</v>
      </c>
      <c r="G131" s="25">
        <v>2017.4</v>
      </c>
      <c r="H131" s="25">
        <v>2457.6</v>
      </c>
      <c r="I131" s="25">
        <v>1900</v>
      </c>
      <c r="J131" s="25">
        <v>2439.1</v>
      </c>
      <c r="K131" s="25">
        <v>1900</v>
      </c>
      <c r="L131" s="25">
        <v>1722.79</v>
      </c>
      <c r="M131" s="25">
        <v>871.06</v>
      </c>
      <c r="N131" s="25">
        <v>1900</v>
      </c>
      <c r="O131" s="25">
        <v>639.23</v>
      </c>
      <c r="P131" s="25">
        <v>2014</v>
      </c>
      <c r="Q131" s="25">
        <v>9.7899999999999991</v>
      </c>
      <c r="R131" s="25">
        <v>2090</v>
      </c>
      <c r="S131" s="25">
        <v>2129.58</v>
      </c>
      <c r="U131" s="25">
        <v>2090</v>
      </c>
      <c r="V131" s="25">
        <v>2200.6799999999998</v>
      </c>
      <c r="W131" s="25">
        <v>2090</v>
      </c>
      <c r="X131" s="25">
        <v>2200.6799999999998</v>
      </c>
      <c r="Y131" s="25">
        <v>2090</v>
      </c>
      <c r="Z131" s="25">
        <v>2200.6799999999998</v>
      </c>
      <c r="AA131" s="25">
        <v>2372</v>
      </c>
      <c r="AB131" s="26">
        <v>1458.34</v>
      </c>
      <c r="AC131" s="136">
        <v>2500</v>
      </c>
    </row>
    <row r="132" spans="1:32" x14ac:dyDescent="0.25">
      <c r="A132" s="28" t="s">
        <v>209</v>
      </c>
      <c r="B132" s="29" t="s">
        <v>210</v>
      </c>
      <c r="C132" s="25">
        <v>3700</v>
      </c>
      <c r="D132" s="25">
        <v>3800</v>
      </c>
      <c r="E132" s="25">
        <v>4170.6000000000004</v>
      </c>
      <c r="F132" s="25">
        <v>3800</v>
      </c>
      <c r="G132" s="25">
        <v>3321</v>
      </c>
      <c r="H132" s="25">
        <v>4428</v>
      </c>
      <c r="I132" s="25">
        <v>4200</v>
      </c>
      <c r="J132" s="25">
        <v>4428</v>
      </c>
      <c r="K132" s="25">
        <v>4400</v>
      </c>
      <c r="L132" s="25">
        <v>3321</v>
      </c>
      <c r="M132" s="25">
        <v>4428</v>
      </c>
      <c r="N132" s="25">
        <v>4400</v>
      </c>
      <c r="O132" s="25">
        <v>4428</v>
      </c>
      <c r="P132" s="25">
        <v>4664</v>
      </c>
      <c r="Q132" s="25">
        <v>4428</v>
      </c>
      <c r="R132" s="25">
        <v>4840</v>
      </c>
      <c r="S132" s="25">
        <v>4428</v>
      </c>
      <c r="U132" s="25">
        <v>4840</v>
      </c>
      <c r="V132" s="25">
        <v>4428</v>
      </c>
      <c r="W132" s="25">
        <v>4840</v>
      </c>
      <c r="X132" s="25">
        <v>5179.8</v>
      </c>
      <c r="Y132" s="25">
        <v>4840</v>
      </c>
      <c r="Z132" s="25">
        <v>5090.3999999999996</v>
      </c>
      <c r="AA132" s="25">
        <v>5324</v>
      </c>
      <c r="AB132" s="26">
        <v>4616.3999999999996</v>
      </c>
      <c r="AC132" s="136">
        <v>6200</v>
      </c>
    </row>
    <row r="133" spans="1:32" x14ac:dyDescent="0.25">
      <c r="A133" s="28" t="s">
        <v>211</v>
      </c>
      <c r="B133" s="29" t="s">
        <v>212</v>
      </c>
      <c r="C133" s="25">
        <v>1200</v>
      </c>
      <c r="D133" s="25">
        <v>1200</v>
      </c>
      <c r="E133" s="25">
        <v>1409.83</v>
      </c>
      <c r="F133" s="25">
        <v>1200</v>
      </c>
      <c r="G133" s="25">
        <v>891.75</v>
      </c>
      <c r="H133" s="25">
        <v>1220.49</v>
      </c>
      <c r="I133" s="25">
        <v>1200</v>
      </c>
      <c r="J133" s="25">
        <v>1460.54</v>
      </c>
      <c r="K133" s="25">
        <v>1300</v>
      </c>
      <c r="L133" s="25">
        <v>1103.04</v>
      </c>
      <c r="M133" s="25">
        <v>1524.8</v>
      </c>
      <c r="N133" s="25">
        <v>1350</v>
      </c>
      <c r="O133" s="25">
        <v>1763.83</v>
      </c>
      <c r="P133" s="25">
        <v>1740</v>
      </c>
      <c r="Q133" s="25">
        <v>1659.92</v>
      </c>
      <c r="R133" s="25">
        <v>1740</v>
      </c>
      <c r="S133" s="25">
        <v>1579.63</v>
      </c>
      <c r="U133" s="25">
        <v>1800</v>
      </c>
      <c r="V133" s="25">
        <v>1788.5</v>
      </c>
      <c r="W133" s="25">
        <v>2000</v>
      </c>
      <c r="X133" s="25">
        <v>1600.51</v>
      </c>
      <c r="Y133" s="25">
        <v>2000</v>
      </c>
      <c r="Z133" s="25">
        <v>1566.66</v>
      </c>
      <c r="AA133" s="25">
        <v>2000</v>
      </c>
      <c r="AB133" s="26">
        <v>1211.92</v>
      </c>
      <c r="AC133" s="136">
        <v>2000</v>
      </c>
    </row>
    <row r="134" spans="1:32" x14ac:dyDescent="0.25">
      <c r="A134" s="32"/>
      <c r="B134" s="33" t="s">
        <v>24</v>
      </c>
      <c r="C134" s="34">
        <f t="shared" ref="C134:R134" si="62">SUM(C130:C133)</f>
        <v>16300</v>
      </c>
      <c r="D134" s="34">
        <f t="shared" si="62"/>
        <v>16400</v>
      </c>
      <c r="E134" s="34">
        <f t="shared" si="62"/>
        <v>17156.72</v>
      </c>
      <c r="F134" s="34">
        <f t="shared" si="62"/>
        <v>16400</v>
      </c>
      <c r="G134" s="34">
        <f t="shared" si="62"/>
        <v>12353.59</v>
      </c>
      <c r="H134" s="34">
        <f t="shared" si="62"/>
        <v>17249.240000000002</v>
      </c>
      <c r="I134" s="34">
        <f t="shared" si="62"/>
        <v>16800</v>
      </c>
      <c r="J134" s="34">
        <f t="shared" si="62"/>
        <v>16572.54</v>
      </c>
      <c r="K134" s="34">
        <f t="shared" si="62"/>
        <v>16800</v>
      </c>
      <c r="L134" s="34">
        <f t="shared" si="62"/>
        <v>12240.32</v>
      </c>
      <c r="M134" s="34">
        <f t="shared" si="62"/>
        <v>14780.089999999998</v>
      </c>
      <c r="N134" s="34">
        <f t="shared" si="62"/>
        <v>16850</v>
      </c>
      <c r="O134" s="34">
        <f t="shared" si="62"/>
        <v>15239.609999999999</v>
      </c>
      <c r="P134" s="34">
        <f t="shared" si="62"/>
        <v>18170</v>
      </c>
      <c r="Q134" s="34">
        <f t="shared" si="62"/>
        <v>15355.410000000002</v>
      </c>
      <c r="R134" s="34">
        <f t="shared" si="62"/>
        <v>18422</v>
      </c>
      <c r="S134" s="37">
        <f>SUM(S129:S133)</f>
        <v>18319.77</v>
      </c>
      <c r="U134" s="37">
        <f t="shared" ref="U134:X134" si="63">SUM(U129:U133)</f>
        <v>18482</v>
      </c>
      <c r="V134" s="37">
        <f t="shared" si="63"/>
        <v>17839.5</v>
      </c>
      <c r="W134" s="37">
        <f t="shared" si="63"/>
        <v>18682</v>
      </c>
      <c r="X134" s="37">
        <f t="shared" si="63"/>
        <v>18402.199999999997</v>
      </c>
      <c r="Y134" s="37">
        <f t="shared" ref="Y134:AF134" si="64">SUM(Y130:Y133)</f>
        <v>18682</v>
      </c>
      <c r="Z134" s="37">
        <f t="shared" si="64"/>
        <v>19176.34</v>
      </c>
      <c r="AA134" s="37">
        <f t="shared" si="64"/>
        <v>20423</v>
      </c>
      <c r="AB134" s="35">
        <f t="shared" si="64"/>
        <v>17437.379999999997</v>
      </c>
      <c r="AC134" s="137">
        <f t="shared" si="64"/>
        <v>25700</v>
      </c>
      <c r="AD134" s="137">
        <f t="shared" si="64"/>
        <v>0</v>
      </c>
      <c r="AE134" s="137">
        <f t="shared" si="64"/>
        <v>0</v>
      </c>
      <c r="AF134" s="36">
        <f t="shared" si="64"/>
        <v>0</v>
      </c>
    </row>
    <row r="135" spans="1:32" x14ac:dyDescent="0.25">
      <c r="A135" s="28" t="s">
        <v>213</v>
      </c>
      <c r="B135" s="29" t="s">
        <v>214</v>
      </c>
      <c r="C135" s="25"/>
      <c r="D135" s="25"/>
      <c r="E135" s="25"/>
      <c r="F135" s="25"/>
      <c r="G135" s="25"/>
    </row>
    <row r="136" spans="1:32" x14ac:dyDescent="0.25">
      <c r="A136" s="28" t="s">
        <v>215</v>
      </c>
      <c r="B136" s="29" t="s">
        <v>216</v>
      </c>
      <c r="C136" s="25">
        <v>29000</v>
      </c>
      <c r="D136" s="25">
        <v>29000</v>
      </c>
      <c r="E136" s="25">
        <v>17196.64</v>
      </c>
      <c r="F136" s="25">
        <v>22000</v>
      </c>
      <c r="G136" s="25">
        <v>10965.64</v>
      </c>
      <c r="H136" s="25">
        <v>17180.669999999998</v>
      </c>
      <c r="I136" s="25">
        <v>21000</v>
      </c>
      <c r="J136" s="25">
        <v>16747.88</v>
      </c>
      <c r="K136" s="25">
        <v>19000</v>
      </c>
      <c r="L136" s="25">
        <v>18370.240000000002</v>
      </c>
      <c r="M136" s="25">
        <v>20254.64</v>
      </c>
      <c r="N136" s="25">
        <v>19000</v>
      </c>
      <c r="O136" s="25">
        <v>17435.080000000002</v>
      </c>
      <c r="P136" s="25">
        <v>19000</v>
      </c>
      <c r="Q136" s="25">
        <v>12560.01</v>
      </c>
      <c r="R136" s="25">
        <v>19000</v>
      </c>
      <c r="S136" s="25">
        <v>17782.54</v>
      </c>
      <c r="U136" s="25">
        <v>19000</v>
      </c>
      <c r="V136" s="25">
        <v>17261.48</v>
      </c>
      <c r="W136" s="25">
        <v>20900</v>
      </c>
      <c r="X136" s="25">
        <v>19179.07</v>
      </c>
      <c r="Y136" s="25">
        <v>20900</v>
      </c>
      <c r="Z136" s="25">
        <v>19429.240000000002</v>
      </c>
      <c r="AA136" s="25">
        <v>20900</v>
      </c>
      <c r="AB136" s="26">
        <v>13398.03</v>
      </c>
      <c r="AC136" s="136">
        <v>20900</v>
      </c>
    </row>
    <row r="137" spans="1:32" x14ac:dyDescent="0.25">
      <c r="A137" s="28" t="s">
        <v>217</v>
      </c>
      <c r="B137" s="29" t="s">
        <v>218</v>
      </c>
      <c r="C137" s="25">
        <v>3000</v>
      </c>
      <c r="D137" s="25">
        <v>3000</v>
      </c>
      <c r="E137" s="25">
        <v>761.61</v>
      </c>
      <c r="F137" s="25">
        <v>3000</v>
      </c>
      <c r="G137" s="25">
        <v>3756.36</v>
      </c>
      <c r="H137" s="25">
        <v>5183.95</v>
      </c>
      <c r="I137" s="25">
        <v>3000</v>
      </c>
      <c r="J137" s="25">
        <v>2955.77</v>
      </c>
      <c r="K137" s="25">
        <v>3000</v>
      </c>
      <c r="L137" s="25">
        <v>1405.15</v>
      </c>
      <c r="M137" s="25">
        <v>2733.87</v>
      </c>
      <c r="N137" s="25">
        <v>3000</v>
      </c>
      <c r="O137" s="25">
        <v>3544.98</v>
      </c>
      <c r="P137" s="25">
        <v>3000</v>
      </c>
      <c r="Q137" s="25">
        <v>2583.39</v>
      </c>
      <c r="R137" s="25">
        <v>3000</v>
      </c>
      <c r="S137" s="25">
        <v>3543.56</v>
      </c>
      <c r="U137" s="25">
        <v>3000</v>
      </c>
      <c r="V137" s="25">
        <v>2343.71</v>
      </c>
      <c r="W137" s="25">
        <v>4000</v>
      </c>
      <c r="X137" s="25">
        <v>3688.17</v>
      </c>
      <c r="Y137" s="25">
        <v>6000</v>
      </c>
      <c r="Z137" s="25">
        <v>4452.08</v>
      </c>
      <c r="AA137" s="25">
        <v>6000</v>
      </c>
      <c r="AB137" s="26">
        <v>2127.0300000000002</v>
      </c>
      <c r="AC137" s="136">
        <v>6000</v>
      </c>
    </row>
    <row r="138" spans="1:32" x14ac:dyDescent="0.25">
      <c r="A138" s="28" t="s">
        <v>219</v>
      </c>
      <c r="B138" s="29" t="s">
        <v>220</v>
      </c>
      <c r="C138" s="25">
        <v>8500</v>
      </c>
      <c r="D138" s="25">
        <v>10000</v>
      </c>
      <c r="E138" s="25">
        <v>10881.01</v>
      </c>
      <c r="F138" s="25">
        <v>10500</v>
      </c>
      <c r="G138" s="25">
        <v>14830.01</v>
      </c>
      <c r="H138" s="25">
        <v>16320.47</v>
      </c>
      <c r="I138" s="25">
        <v>13000</v>
      </c>
      <c r="J138" s="25">
        <v>12825.36</v>
      </c>
      <c r="K138" s="25">
        <v>10500</v>
      </c>
      <c r="L138" s="25">
        <v>4909.8999999999996</v>
      </c>
      <c r="M138" s="25">
        <v>5249.69</v>
      </c>
      <c r="N138" s="25">
        <v>10500</v>
      </c>
      <c r="O138" s="25">
        <v>13793.23</v>
      </c>
      <c r="P138" s="25">
        <v>10500</v>
      </c>
      <c r="Q138" s="25">
        <v>11159.54</v>
      </c>
      <c r="R138" s="25">
        <v>10500</v>
      </c>
      <c r="S138" s="25">
        <v>10740.22</v>
      </c>
      <c r="U138" s="25">
        <v>10500</v>
      </c>
      <c r="V138" s="25">
        <v>11103.11</v>
      </c>
      <c r="W138" s="25">
        <v>10500</v>
      </c>
      <c r="X138" s="25">
        <v>5863.65</v>
      </c>
      <c r="Y138" s="25">
        <v>11500</v>
      </c>
      <c r="Z138" s="25">
        <v>12258.57</v>
      </c>
      <c r="AA138" s="25">
        <v>11500</v>
      </c>
      <c r="AB138" s="26">
        <v>5297.63</v>
      </c>
      <c r="AC138" s="136">
        <v>11500</v>
      </c>
    </row>
    <row r="139" spans="1:32" x14ac:dyDescent="0.25">
      <c r="A139" s="32"/>
      <c r="B139" s="33" t="s">
        <v>24</v>
      </c>
      <c r="C139" s="34">
        <f t="shared" ref="C139:R139" si="65">SUM(C136:C138)</f>
        <v>40500</v>
      </c>
      <c r="D139" s="34">
        <f t="shared" si="65"/>
        <v>42000</v>
      </c>
      <c r="E139" s="34">
        <f t="shared" si="65"/>
        <v>28839.260000000002</v>
      </c>
      <c r="F139" s="34">
        <f t="shared" si="65"/>
        <v>35500</v>
      </c>
      <c r="G139" s="34">
        <f t="shared" si="65"/>
        <v>29552.010000000002</v>
      </c>
      <c r="H139" s="34">
        <f t="shared" si="65"/>
        <v>38685.089999999997</v>
      </c>
      <c r="I139" s="34">
        <f t="shared" si="65"/>
        <v>37000</v>
      </c>
      <c r="J139" s="34">
        <f t="shared" si="65"/>
        <v>32529.010000000002</v>
      </c>
      <c r="K139" s="34">
        <f t="shared" si="65"/>
        <v>32500</v>
      </c>
      <c r="L139" s="34">
        <f t="shared" si="65"/>
        <v>24685.29</v>
      </c>
      <c r="M139" s="34">
        <f t="shared" si="65"/>
        <v>28238.199999999997</v>
      </c>
      <c r="N139" s="34">
        <f t="shared" si="65"/>
        <v>32500</v>
      </c>
      <c r="O139" s="34">
        <f t="shared" si="65"/>
        <v>34773.29</v>
      </c>
      <c r="P139" s="34">
        <f t="shared" si="65"/>
        <v>32500</v>
      </c>
      <c r="Q139" s="34">
        <f t="shared" si="65"/>
        <v>26302.940000000002</v>
      </c>
      <c r="R139" s="34">
        <f t="shared" si="65"/>
        <v>32500</v>
      </c>
      <c r="S139" s="37">
        <f>SUM(S136:S138)</f>
        <v>32066.32</v>
      </c>
      <c r="U139" s="37">
        <f t="shared" ref="U139:X139" si="66">SUM(U136:U138)</f>
        <v>32500</v>
      </c>
      <c r="V139" s="37">
        <f t="shared" si="66"/>
        <v>30708.3</v>
      </c>
      <c r="W139" s="37">
        <f t="shared" si="66"/>
        <v>35400</v>
      </c>
      <c r="X139" s="37">
        <f t="shared" si="66"/>
        <v>28730.89</v>
      </c>
      <c r="Y139" s="37">
        <f t="shared" ref="Y139:AF139" si="67">SUM(Y136:Y138)</f>
        <v>38400</v>
      </c>
      <c r="Z139" s="37">
        <f t="shared" si="67"/>
        <v>36139.89</v>
      </c>
      <c r="AA139" s="37">
        <f t="shared" si="67"/>
        <v>38400</v>
      </c>
      <c r="AB139" s="35">
        <f t="shared" si="67"/>
        <v>20822.690000000002</v>
      </c>
      <c r="AC139" s="137">
        <f t="shared" si="67"/>
        <v>38400</v>
      </c>
      <c r="AD139" s="137">
        <f t="shared" si="67"/>
        <v>0</v>
      </c>
      <c r="AE139" s="137">
        <f t="shared" si="67"/>
        <v>0</v>
      </c>
      <c r="AF139" s="36">
        <f t="shared" si="67"/>
        <v>0</v>
      </c>
    </row>
    <row r="140" spans="1:32" x14ac:dyDescent="0.25">
      <c r="C140" s="11"/>
      <c r="E140" s="25"/>
      <c r="F140" s="25"/>
      <c r="G140" s="25"/>
    </row>
    <row r="141" spans="1:32" x14ac:dyDescent="0.25">
      <c r="A141" s="11" t="s">
        <v>221</v>
      </c>
      <c r="B141" s="11" t="s">
        <v>222</v>
      </c>
      <c r="C141" s="11"/>
      <c r="D141" s="25">
        <v>30000</v>
      </c>
      <c r="E141" s="25">
        <v>30000</v>
      </c>
      <c r="F141" s="25">
        <v>30000</v>
      </c>
      <c r="G141" s="25">
        <v>30000</v>
      </c>
      <c r="H141" s="25">
        <v>30000</v>
      </c>
      <c r="I141" s="25">
        <v>30000</v>
      </c>
      <c r="J141" s="25">
        <v>4943.3599999999997</v>
      </c>
      <c r="K141" s="25">
        <v>20673</v>
      </c>
      <c r="L141" s="25">
        <v>20673.169999999998</v>
      </c>
      <c r="M141" s="25">
        <v>20673.169999999998</v>
      </c>
      <c r="N141" s="25">
        <v>30673</v>
      </c>
      <c r="O141" s="25">
        <v>30673</v>
      </c>
      <c r="P141" s="25">
        <v>30733</v>
      </c>
      <c r="Q141" s="25">
        <v>30502.75</v>
      </c>
      <c r="R141" s="25">
        <v>9837</v>
      </c>
      <c r="S141" s="25">
        <v>9836.94</v>
      </c>
      <c r="U141" s="25">
        <v>9837</v>
      </c>
      <c r="V141" s="25">
        <v>9832.26</v>
      </c>
      <c r="W141" s="25">
        <v>0</v>
      </c>
      <c r="X141" s="25">
        <v>0</v>
      </c>
      <c r="Y141" s="25">
        <v>0</v>
      </c>
      <c r="Z141" s="25">
        <v>0</v>
      </c>
      <c r="AA141" s="25">
        <v>0</v>
      </c>
      <c r="AB141" s="26">
        <v>0</v>
      </c>
      <c r="AC141" s="136">
        <v>0</v>
      </c>
      <c r="AD141" s="136">
        <v>0</v>
      </c>
      <c r="AE141" s="136">
        <v>0</v>
      </c>
    </row>
    <row r="142" spans="1:32" x14ac:dyDescent="0.25">
      <c r="A142" s="65"/>
      <c r="B142" s="61" t="s">
        <v>78</v>
      </c>
      <c r="C142" s="34"/>
      <c r="D142" s="34">
        <f>SUM(D140:D141)</f>
        <v>30000</v>
      </c>
      <c r="E142" s="34">
        <f>SUM(E140:E141)</f>
        <v>30000</v>
      </c>
      <c r="F142" s="34">
        <f>SUM(F140:F141)</f>
        <v>30000</v>
      </c>
      <c r="G142" s="34">
        <f>SUM(G140:G141)</f>
        <v>30000</v>
      </c>
      <c r="H142" s="34">
        <v>30000</v>
      </c>
      <c r="I142" s="34">
        <f t="shared" ref="I142:R142" si="68">SUM(I141)</f>
        <v>30000</v>
      </c>
      <c r="J142" s="34">
        <f t="shared" si="68"/>
        <v>4943.3599999999997</v>
      </c>
      <c r="K142" s="34">
        <f t="shared" si="68"/>
        <v>20673</v>
      </c>
      <c r="L142" s="34">
        <f t="shared" si="68"/>
        <v>20673.169999999998</v>
      </c>
      <c r="M142" s="34">
        <f t="shared" si="68"/>
        <v>20673.169999999998</v>
      </c>
      <c r="N142" s="34">
        <f t="shared" si="68"/>
        <v>30673</v>
      </c>
      <c r="O142" s="34">
        <f t="shared" si="68"/>
        <v>30673</v>
      </c>
      <c r="P142" s="34">
        <f t="shared" si="68"/>
        <v>30733</v>
      </c>
      <c r="Q142" s="34">
        <f t="shared" si="68"/>
        <v>30502.75</v>
      </c>
      <c r="R142" s="34">
        <f t="shared" si="68"/>
        <v>9837</v>
      </c>
      <c r="S142" s="37">
        <f>SUM(S141)</f>
        <v>9836.94</v>
      </c>
      <c r="U142" s="37">
        <f t="shared" ref="U142:X142" si="69">SUM(U141)</f>
        <v>9837</v>
      </c>
      <c r="V142" s="37">
        <f t="shared" si="69"/>
        <v>9832.26</v>
      </c>
      <c r="W142" s="37">
        <f t="shared" si="69"/>
        <v>0</v>
      </c>
      <c r="X142" s="37">
        <f t="shared" si="69"/>
        <v>0</v>
      </c>
      <c r="Y142" s="37">
        <f t="shared" ref="Y142" si="70">SUM(Y141)</f>
        <v>0</v>
      </c>
      <c r="Z142" s="37">
        <v>0</v>
      </c>
      <c r="AA142" s="37">
        <v>0</v>
      </c>
      <c r="AB142" s="35">
        <v>0</v>
      </c>
      <c r="AC142" s="137">
        <v>0</v>
      </c>
      <c r="AD142" s="137">
        <v>0</v>
      </c>
      <c r="AE142" s="137">
        <v>0</v>
      </c>
      <c r="AF142" s="36">
        <v>0</v>
      </c>
    </row>
    <row r="143" spans="1:32" x14ac:dyDescent="0.25">
      <c r="A143" s="51"/>
      <c r="B143" s="52" t="s">
        <v>223</v>
      </c>
      <c r="C143" s="53">
        <f>SUM(C97+C107+C113+C122+C127+C134+C139)</f>
        <v>1009957</v>
      </c>
      <c r="D143" s="53">
        <v>1037866</v>
      </c>
      <c r="E143" s="53">
        <f>SUM(E142+E97+E107+E113+E122+E127+E134+E139)</f>
        <v>981925.30999999994</v>
      </c>
      <c r="F143" s="53">
        <f t="shared" ref="F143:Z143" si="71">SUM(F97+F107+F113+F122+F127+F134+F139+F142)</f>
        <v>1047147</v>
      </c>
      <c r="G143" s="53">
        <f t="shared" si="71"/>
        <v>772130.57000000007</v>
      </c>
      <c r="H143" s="53">
        <f t="shared" si="71"/>
        <v>1012310.8100000002</v>
      </c>
      <c r="I143" s="53">
        <f t="shared" si="71"/>
        <v>1040029.56</v>
      </c>
      <c r="J143" s="53">
        <f t="shared" si="71"/>
        <v>925703.88</v>
      </c>
      <c r="K143" s="53">
        <f t="shared" si="71"/>
        <v>1057227.05</v>
      </c>
      <c r="L143" s="53">
        <f t="shared" si="71"/>
        <v>828235.29000000015</v>
      </c>
      <c r="M143" s="53">
        <f t="shared" si="71"/>
        <v>999561.45000000007</v>
      </c>
      <c r="N143" s="53">
        <f t="shared" si="71"/>
        <v>1073075</v>
      </c>
      <c r="O143" s="53">
        <f t="shared" si="71"/>
        <v>992784.66000000027</v>
      </c>
      <c r="P143" s="53">
        <f t="shared" si="71"/>
        <v>1120176.67</v>
      </c>
      <c r="Q143" s="53">
        <f t="shared" si="71"/>
        <v>1016394.5400000003</v>
      </c>
      <c r="R143" s="53">
        <f t="shared" si="71"/>
        <v>1182571</v>
      </c>
      <c r="S143" s="53">
        <f t="shared" si="71"/>
        <v>1066587.9999999998</v>
      </c>
      <c r="T143" s="53">
        <f t="shared" si="71"/>
        <v>0</v>
      </c>
      <c r="U143" s="53">
        <f t="shared" si="71"/>
        <v>1211993.97</v>
      </c>
      <c r="V143" s="53">
        <f t="shared" si="71"/>
        <v>1122328.7000000002</v>
      </c>
      <c r="W143" s="53">
        <f t="shared" si="71"/>
        <v>1312519</v>
      </c>
      <c r="X143" s="53">
        <f t="shared" si="71"/>
        <v>1148231.6199999996</v>
      </c>
      <c r="Y143" s="53">
        <f t="shared" si="71"/>
        <v>1410466</v>
      </c>
      <c r="Z143" s="53">
        <f t="shared" si="71"/>
        <v>1307397.6500000001</v>
      </c>
      <c r="AA143" s="53">
        <f t="shared" ref="AA143:AF143" si="72">SUM(AA97+AA107+AA113+AA122+AA127+AA134+AA139+AA142)</f>
        <v>1662581</v>
      </c>
      <c r="AB143" s="53">
        <f t="shared" si="72"/>
        <v>1171598.9199999997</v>
      </c>
      <c r="AC143" s="139">
        <f t="shared" si="72"/>
        <v>1701915</v>
      </c>
      <c r="AD143" s="139">
        <f t="shared" si="72"/>
        <v>0</v>
      </c>
      <c r="AE143" s="139">
        <f t="shared" si="72"/>
        <v>0</v>
      </c>
      <c r="AF143" s="55">
        <f t="shared" si="72"/>
        <v>0</v>
      </c>
    </row>
    <row r="144" spans="1:32" x14ac:dyDescent="0.25">
      <c r="A144" s="28" t="s">
        <v>224</v>
      </c>
      <c r="B144" s="57" t="s">
        <v>225</v>
      </c>
      <c r="C144" s="25"/>
      <c r="D144" s="25"/>
      <c r="E144" s="25"/>
    </row>
    <row r="145" spans="1:32" x14ac:dyDescent="0.25">
      <c r="A145" s="28" t="s">
        <v>226</v>
      </c>
      <c r="B145" s="29" t="s">
        <v>227</v>
      </c>
      <c r="C145" s="25"/>
      <c r="D145" s="25"/>
      <c r="E145" s="25"/>
    </row>
    <row r="146" spans="1:32" x14ac:dyDescent="0.25">
      <c r="A146" s="28" t="s">
        <v>228</v>
      </c>
      <c r="B146" s="29" t="s">
        <v>229</v>
      </c>
      <c r="C146" s="31">
        <v>19103</v>
      </c>
      <c r="D146" s="25">
        <v>19485</v>
      </c>
      <c r="E146" s="25">
        <v>19491.740000000002</v>
      </c>
      <c r="F146" s="25">
        <v>20262</v>
      </c>
      <c r="G146" s="25">
        <v>15287.6</v>
      </c>
      <c r="H146" s="25">
        <v>20256.07</v>
      </c>
      <c r="I146" s="25">
        <v>20073</v>
      </c>
      <c r="J146" s="25">
        <v>20073.03</v>
      </c>
      <c r="K146" s="25">
        <v>20474</v>
      </c>
      <c r="L146" s="25">
        <v>16930.82</v>
      </c>
      <c r="M146" s="25">
        <v>20549.95</v>
      </c>
      <c r="N146" s="25">
        <v>21224.49</v>
      </c>
      <c r="O146" s="25">
        <v>21629.06</v>
      </c>
      <c r="P146" s="25">
        <v>21667</v>
      </c>
      <c r="Q146" s="25">
        <v>21720.17</v>
      </c>
      <c r="R146" s="25">
        <v>22525</v>
      </c>
      <c r="S146" s="25">
        <v>22367.79</v>
      </c>
      <c r="U146" s="25">
        <v>22653</v>
      </c>
      <c r="V146" s="25">
        <v>27814.1</v>
      </c>
      <c r="W146" s="25">
        <v>29265</v>
      </c>
      <c r="X146" s="25">
        <v>30067.84</v>
      </c>
      <c r="Y146" s="25">
        <v>30397</v>
      </c>
      <c r="Z146" s="25">
        <v>30205.47</v>
      </c>
      <c r="AA146" s="25">
        <v>31613</v>
      </c>
      <c r="AB146" s="26">
        <v>26174.1</v>
      </c>
      <c r="AC146" s="136">
        <v>32602</v>
      </c>
    </row>
    <row r="147" spans="1:32" x14ac:dyDescent="0.25">
      <c r="A147" s="28" t="s">
        <v>230</v>
      </c>
      <c r="B147" s="29" t="s">
        <v>231</v>
      </c>
      <c r="C147" s="31">
        <v>280390</v>
      </c>
      <c r="D147" s="25">
        <v>296854</v>
      </c>
      <c r="E147" s="25">
        <v>278112.40000000002</v>
      </c>
      <c r="F147" s="25">
        <v>304229</v>
      </c>
      <c r="G147" s="25">
        <v>199798.48</v>
      </c>
      <c r="H147" s="25">
        <v>279142.59000000003</v>
      </c>
      <c r="I147" s="25">
        <v>288646</v>
      </c>
      <c r="J147" s="25">
        <v>285611.7</v>
      </c>
      <c r="K147" s="25">
        <v>292838.99</v>
      </c>
      <c r="L147" s="25">
        <v>220851.91</v>
      </c>
      <c r="M147" s="25">
        <v>276216.49</v>
      </c>
      <c r="N147" s="25">
        <v>294993</v>
      </c>
      <c r="O147" s="25">
        <v>290836.53999999998</v>
      </c>
      <c r="P147" s="25">
        <v>323556</v>
      </c>
      <c r="Q147" s="25">
        <v>312569.33</v>
      </c>
      <c r="R147" s="25">
        <v>337806</v>
      </c>
      <c r="S147" s="25">
        <v>289126.03999999998</v>
      </c>
      <c r="U147" s="25">
        <v>346617</v>
      </c>
      <c r="V147" s="25">
        <v>324266.53999999998</v>
      </c>
      <c r="W147" s="25">
        <v>371692</v>
      </c>
      <c r="X147" s="25">
        <v>375413.68</v>
      </c>
      <c r="Y147" s="25">
        <v>415443</v>
      </c>
      <c r="Z147" s="25">
        <v>395027.59</v>
      </c>
      <c r="AA147" s="25">
        <v>427981</v>
      </c>
      <c r="AB147" s="26">
        <v>318122.46000000002</v>
      </c>
      <c r="AC147" s="136">
        <v>486762</v>
      </c>
    </row>
    <row r="148" spans="1:32" x14ac:dyDescent="0.25">
      <c r="A148" s="28" t="s">
        <v>232</v>
      </c>
      <c r="B148" s="29" t="s">
        <v>147</v>
      </c>
      <c r="C148" s="25">
        <v>12000</v>
      </c>
      <c r="D148" s="25">
        <v>12000</v>
      </c>
      <c r="E148" s="25">
        <v>44674.41</v>
      </c>
      <c r="F148" s="25">
        <v>13000</v>
      </c>
      <c r="G148" s="25">
        <v>46245.38</v>
      </c>
      <c r="H148" s="25">
        <v>61821.3</v>
      </c>
      <c r="I148" s="25">
        <v>20000</v>
      </c>
      <c r="J148" s="25">
        <v>18784.78</v>
      </c>
      <c r="K148" s="25">
        <v>15000</v>
      </c>
      <c r="L148" s="25">
        <v>19275.25</v>
      </c>
      <c r="M148" s="25">
        <v>22371.29</v>
      </c>
      <c r="N148" s="25">
        <v>15000</v>
      </c>
      <c r="O148" s="25">
        <v>17965.97</v>
      </c>
      <c r="P148" s="25">
        <v>18920</v>
      </c>
      <c r="Q148" s="25">
        <v>23085.93</v>
      </c>
      <c r="R148" s="25">
        <v>21663</v>
      </c>
      <c r="S148" s="25">
        <v>28693.7</v>
      </c>
      <c r="U148" s="25">
        <v>22204.57</v>
      </c>
      <c r="V148" s="25">
        <v>26584.49</v>
      </c>
      <c r="W148" s="25">
        <v>32000</v>
      </c>
      <c r="X148" s="25">
        <v>19407.87</v>
      </c>
      <c r="Y148" s="25">
        <v>32000</v>
      </c>
      <c r="Z148" s="25">
        <v>23918.27</v>
      </c>
      <c r="AA148" s="25">
        <v>22000</v>
      </c>
      <c r="AB148" s="26">
        <v>19715.3</v>
      </c>
      <c r="AC148" s="136">
        <v>25000</v>
      </c>
    </row>
    <row r="149" spans="1:32" x14ac:dyDescent="0.25">
      <c r="A149" s="28" t="s">
        <v>233</v>
      </c>
      <c r="B149" s="29" t="s">
        <v>149</v>
      </c>
      <c r="C149" s="25"/>
      <c r="D149" s="25"/>
      <c r="E149" s="25"/>
      <c r="F149" s="25"/>
      <c r="G149" s="25"/>
      <c r="I149" s="25">
        <v>4224</v>
      </c>
      <c r="J149" s="25">
        <v>16223.23</v>
      </c>
      <c r="K149" s="25">
        <v>4224</v>
      </c>
      <c r="L149" s="25">
        <v>21252.42</v>
      </c>
      <c r="M149" s="25">
        <v>24578.14</v>
      </c>
      <c r="N149" s="25">
        <v>4224</v>
      </c>
      <c r="O149" s="25">
        <v>14827.48</v>
      </c>
      <c r="P149" s="25">
        <v>5418</v>
      </c>
      <c r="Q149" s="25">
        <v>19452.87</v>
      </c>
      <c r="R149" s="25">
        <v>6204</v>
      </c>
      <c r="S149" s="25">
        <v>21256.9</v>
      </c>
      <c r="U149" s="25">
        <v>6359.1</v>
      </c>
      <c r="V149" s="25">
        <v>23591.77</v>
      </c>
      <c r="W149" s="25">
        <v>30000</v>
      </c>
      <c r="X149" s="25">
        <v>14265.13</v>
      </c>
      <c r="Y149" s="25">
        <v>3000</v>
      </c>
      <c r="Z149" s="25">
        <v>31375.59</v>
      </c>
      <c r="AA149" s="25">
        <v>8000</v>
      </c>
      <c r="AB149" s="26">
        <v>25755.94</v>
      </c>
      <c r="AC149" s="136">
        <v>8000</v>
      </c>
    </row>
    <row r="150" spans="1:32" x14ac:dyDescent="0.25">
      <c r="A150" s="28" t="s">
        <v>234</v>
      </c>
      <c r="B150" s="29" t="s">
        <v>235</v>
      </c>
      <c r="C150" s="25"/>
      <c r="D150" s="25"/>
      <c r="E150" s="25"/>
      <c r="F150" s="25"/>
      <c r="G150" s="25"/>
      <c r="I150" s="25">
        <v>6336</v>
      </c>
      <c r="J150" s="25">
        <v>28549.64</v>
      </c>
      <c r="K150" s="25">
        <v>13000</v>
      </c>
      <c r="L150" s="25">
        <v>8026.79</v>
      </c>
      <c r="M150" s="25">
        <v>17405.73</v>
      </c>
      <c r="N150" s="25">
        <v>13000</v>
      </c>
      <c r="O150" s="25">
        <v>14647.99</v>
      </c>
      <c r="P150" s="25">
        <v>13000</v>
      </c>
      <c r="Q150" s="25">
        <v>5917.58</v>
      </c>
      <c r="R150" s="25">
        <v>14885</v>
      </c>
      <c r="S150" s="25">
        <v>14121.15</v>
      </c>
      <c r="U150" s="25">
        <v>15527</v>
      </c>
      <c r="V150" s="25">
        <v>3748.48</v>
      </c>
      <c r="W150" s="25">
        <v>18000</v>
      </c>
      <c r="X150" s="25">
        <v>6914.66</v>
      </c>
      <c r="Y150" s="25">
        <v>3000</v>
      </c>
      <c r="Z150" s="25">
        <v>45578.720000000001</v>
      </c>
      <c r="AA150" s="25">
        <v>8000</v>
      </c>
      <c r="AB150" s="26">
        <v>5984.3</v>
      </c>
      <c r="AC150" s="136">
        <v>8000</v>
      </c>
    </row>
    <row r="151" spans="1:32" x14ac:dyDescent="0.25">
      <c r="A151" s="28" t="s">
        <v>236</v>
      </c>
      <c r="B151" s="29" t="s">
        <v>153</v>
      </c>
      <c r="C151" s="25">
        <v>0</v>
      </c>
      <c r="D151" s="25">
        <v>0</v>
      </c>
      <c r="E151" s="25">
        <v>0</v>
      </c>
      <c r="F151" s="25">
        <v>0</v>
      </c>
      <c r="G151" s="25"/>
      <c r="H151" s="25">
        <v>0</v>
      </c>
      <c r="I151" s="25">
        <v>11687.55</v>
      </c>
      <c r="J151" s="25">
        <v>13225.07</v>
      </c>
      <c r="K151" s="25">
        <v>12949.3</v>
      </c>
      <c r="L151" s="25">
        <v>9475.66</v>
      </c>
      <c r="M151" s="25">
        <v>13229.74</v>
      </c>
      <c r="N151" s="25">
        <v>13077</v>
      </c>
      <c r="O151" s="25">
        <v>13698.01</v>
      </c>
      <c r="P151" s="25">
        <v>15308</v>
      </c>
      <c r="Q151" s="25">
        <v>15038.59</v>
      </c>
      <c r="R151" s="25">
        <v>17096</v>
      </c>
      <c r="S151" s="25">
        <v>12746.84</v>
      </c>
      <c r="U151" s="25">
        <v>17866.25</v>
      </c>
      <c r="V151" s="25">
        <v>13424.36</v>
      </c>
      <c r="W151" s="25">
        <v>17338</v>
      </c>
      <c r="X151" s="25">
        <v>18525.21</v>
      </c>
      <c r="Y151" s="25">
        <v>22269</v>
      </c>
      <c r="Z151" s="25">
        <v>19114.439999999999</v>
      </c>
      <c r="AA151" s="25">
        <v>22391</v>
      </c>
      <c r="AB151" s="26">
        <v>13632</v>
      </c>
      <c r="AC151" s="136">
        <v>21783</v>
      </c>
    </row>
    <row r="152" spans="1:32" x14ac:dyDescent="0.25">
      <c r="A152" s="28" t="s">
        <v>237</v>
      </c>
      <c r="B152" s="29" t="s">
        <v>238</v>
      </c>
      <c r="C152" s="25"/>
      <c r="D152" s="25"/>
      <c r="E152" s="25"/>
      <c r="F152" s="25"/>
      <c r="G152" s="25"/>
      <c r="I152" s="25">
        <v>93025</v>
      </c>
      <c r="J152" s="25">
        <v>88760.08</v>
      </c>
      <c r="K152" s="25">
        <v>93025</v>
      </c>
      <c r="L152" s="25">
        <v>85524.79</v>
      </c>
      <c r="M152" s="25">
        <v>85524.79</v>
      </c>
      <c r="N152" s="25">
        <v>93025</v>
      </c>
      <c r="O152" s="25">
        <v>86023.11</v>
      </c>
      <c r="P152" s="25">
        <v>93025</v>
      </c>
      <c r="Q152" s="25">
        <v>82971.38</v>
      </c>
      <c r="R152" s="25">
        <v>93025</v>
      </c>
      <c r="S152" s="25">
        <v>69722</v>
      </c>
      <c r="U152" s="25">
        <v>93025</v>
      </c>
      <c r="V152" s="25">
        <v>66041.52</v>
      </c>
      <c r="W152" s="25">
        <v>68000</v>
      </c>
      <c r="X152" s="25">
        <v>72550.850000000006</v>
      </c>
      <c r="Y152" s="25">
        <v>78500</v>
      </c>
      <c r="Z152" s="25">
        <v>70904.009999999995</v>
      </c>
      <c r="AA152" s="25">
        <v>79500</v>
      </c>
      <c r="AB152" s="26">
        <v>70378</v>
      </c>
      <c r="AC152" s="136">
        <v>78500</v>
      </c>
    </row>
    <row r="153" spans="1:32" x14ac:dyDescent="0.25">
      <c r="A153" s="32"/>
      <c r="B153" s="33" t="s">
        <v>24</v>
      </c>
      <c r="C153" s="34">
        <f t="shared" ref="C153:H153" si="73">SUM(C146:C151)</f>
        <v>311493</v>
      </c>
      <c r="D153" s="34">
        <f t="shared" si="73"/>
        <v>328339</v>
      </c>
      <c r="E153" s="34">
        <f t="shared" si="73"/>
        <v>342278.55000000005</v>
      </c>
      <c r="F153" s="34">
        <f t="shared" si="73"/>
        <v>337491</v>
      </c>
      <c r="G153" s="34">
        <f t="shared" si="73"/>
        <v>261331.46000000002</v>
      </c>
      <c r="H153" s="34">
        <f t="shared" si="73"/>
        <v>361219.96</v>
      </c>
      <c r="I153" s="34">
        <f t="shared" ref="I153:R153" si="74">SUM(I146:I152)</f>
        <v>443991.55</v>
      </c>
      <c r="J153" s="34">
        <f t="shared" si="74"/>
        <v>471227.53</v>
      </c>
      <c r="K153" s="34">
        <f t="shared" si="74"/>
        <v>451511.29</v>
      </c>
      <c r="L153" s="34">
        <f t="shared" si="74"/>
        <v>381337.63999999996</v>
      </c>
      <c r="M153" s="34">
        <f t="shared" si="74"/>
        <v>459876.12999999995</v>
      </c>
      <c r="N153" s="34">
        <f t="shared" si="74"/>
        <v>454543.49</v>
      </c>
      <c r="O153" s="34">
        <f t="shared" si="74"/>
        <v>459628.15999999992</v>
      </c>
      <c r="P153" s="34">
        <f t="shared" si="74"/>
        <v>490894</v>
      </c>
      <c r="Q153" s="34">
        <f t="shared" si="74"/>
        <v>480755.85000000003</v>
      </c>
      <c r="R153" s="34">
        <f t="shared" si="74"/>
        <v>513204</v>
      </c>
      <c r="S153" s="37">
        <f>SUM(S146:S152)</f>
        <v>458034.42000000004</v>
      </c>
      <c r="U153" s="37">
        <f t="shared" ref="U153:X153" si="75">SUM(U146:U152)</f>
        <v>524251.92</v>
      </c>
      <c r="V153" s="37">
        <f t="shared" si="75"/>
        <v>485471.25999999995</v>
      </c>
      <c r="W153" s="37">
        <f t="shared" si="75"/>
        <v>566295</v>
      </c>
      <c r="X153" s="37">
        <f t="shared" si="75"/>
        <v>537145.24</v>
      </c>
      <c r="Y153" s="37">
        <f t="shared" ref="Y153:AF153" si="76">SUM(Y146:Y152)</f>
        <v>584609</v>
      </c>
      <c r="Z153" s="37">
        <f t="shared" si="76"/>
        <v>616124.09000000008</v>
      </c>
      <c r="AA153" s="37">
        <f t="shared" si="76"/>
        <v>599485</v>
      </c>
      <c r="AB153" s="35">
        <f t="shared" si="76"/>
        <v>479762.1</v>
      </c>
      <c r="AC153" s="137">
        <f t="shared" si="76"/>
        <v>660647</v>
      </c>
      <c r="AD153" s="137">
        <f t="shared" si="76"/>
        <v>0</v>
      </c>
      <c r="AE153" s="137">
        <f t="shared" si="76"/>
        <v>0</v>
      </c>
      <c r="AF153" s="36">
        <f t="shared" si="76"/>
        <v>0</v>
      </c>
    </row>
    <row r="154" spans="1:32" x14ac:dyDescent="0.25">
      <c r="A154" s="28" t="s">
        <v>239</v>
      </c>
      <c r="B154" s="29" t="s">
        <v>240</v>
      </c>
      <c r="C154" s="25"/>
      <c r="D154" s="25"/>
      <c r="E154" s="25"/>
      <c r="F154" s="25"/>
      <c r="G154" s="25"/>
    </row>
    <row r="155" spans="1:32" x14ac:dyDescent="0.25">
      <c r="A155" s="28" t="s">
        <v>241</v>
      </c>
      <c r="B155" s="29" t="s">
        <v>242</v>
      </c>
      <c r="C155" s="25">
        <v>500</v>
      </c>
      <c r="D155" s="25">
        <v>500</v>
      </c>
      <c r="E155" s="25">
        <v>735</v>
      </c>
      <c r="F155" s="25">
        <v>525</v>
      </c>
      <c r="G155" s="25">
        <v>441</v>
      </c>
      <c r="H155" s="25">
        <v>441</v>
      </c>
      <c r="I155" s="25">
        <v>600</v>
      </c>
      <c r="J155" s="25">
        <v>484</v>
      </c>
      <c r="K155" s="25">
        <v>1650</v>
      </c>
      <c r="L155" s="25">
        <v>391</v>
      </c>
      <c r="M155" s="25">
        <v>391</v>
      </c>
      <c r="N155" s="25">
        <v>1000</v>
      </c>
      <c r="O155" s="25">
        <v>637</v>
      </c>
      <c r="P155" s="25">
        <v>750</v>
      </c>
      <c r="Q155" s="25">
        <v>575</v>
      </c>
      <c r="R155" s="25">
        <v>750</v>
      </c>
      <c r="S155" s="25">
        <v>631.05999999999995</v>
      </c>
      <c r="U155" s="25">
        <v>750</v>
      </c>
      <c r="V155" s="25">
        <v>666</v>
      </c>
      <c r="W155" s="25">
        <v>750</v>
      </c>
      <c r="X155" s="25">
        <v>640</v>
      </c>
      <c r="Y155" s="25">
        <v>750</v>
      </c>
      <c r="Z155" s="25">
        <v>1013</v>
      </c>
      <c r="AA155" s="25">
        <v>1000</v>
      </c>
      <c r="AB155" s="26">
        <v>28</v>
      </c>
      <c r="AC155" s="136">
        <v>1000</v>
      </c>
    </row>
    <row r="156" spans="1:32" x14ac:dyDescent="0.25">
      <c r="A156" s="32"/>
      <c r="B156" s="33" t="s">
        <v>24</v>
      </c>
      <c r="C156" s="34">
        <f t="shared" ref="C156:R156" si="77">SUM(C155:C155)</f>
        <v>500</v>
      </c>
      <c r="D156" s="34">
        <f t="shared" si="77"/>
        <v>500</v>
      </c>
      <c r="E156" s="34">
        <f t="shared" si="77"/>
        <v>735</v>
      </c>
      <c r="F156" s="34">
        <f t="shared" si="77"/>
        <v>525</v>
      </c>
      <c r="G156" s="34">
        <f t="shared" si="77"/>
        <v>441</v>
      </c>
      <c r="H156" s="34">
        <f t="shared" si="77"/>
        <v>441</v>
      </c>
      <c r="I156" s="34">
        <f t="shared" si="77"/>
        <v>600</v>
      </c>
      <c r="J156" s="34">
        <f t="shared" si="77"/>
        <v>484</v>
      </c>
      <c r="K156" s="34">
        <f t="shared" si="77"/>
        <v>1650</v>
      </c>
      <c r="L156" s="34">
        <f t="shared" si="77"/>
        <v>391</v>
      </c>
      <c r="M156" s="34">
        <f t="shared" si="77"/>
        <v>391</v>
      </c>
      <c r="N156" s="34">
        <f t="shared" si="77"/>
        <v>1000</v>
      </c>
      <c r="O156" s="34">
        <f t="shared" si="77"/>
        <v>637</v>
      </c>
      <c r="P156" s="34">
        <f t="shared" si="77"/>
        <v>750</v>
      </c>
      <c r="Q156" s="34">
        <f t="shared" si="77"/>
        <v>575</v>
      </c>
      <c r="R156" s="34">
        <f t="shared" si="77"/>
        <v>750</v>
      </c>
      <c r="S156" s="37">
        <f>SUM(S155)</f>
        <v>631.05999999999995</v>
      </c>
      <c r="U156" s="37">
        <f t="shared" ref="U156:X156" si="78">SUM(U155)</f>
        <v>750</v>
      </c>
      <c r="V156" s="37">
        <f t="shared" si="78"/>
        <v>666</v>
      </c>
      <c r="W156" s="37">
        <f t="shared" si="78"/>
        <v>750</v>
      </c>
      <c r="X156" s="37">
        <f t="shared" si="78"/>
        <v>640</v>
      </c>
      <c r="Y156" s="37">
        <f t="shared" ref="Y156:AF156" si="79">SUM(Y155:Y155)</f>
        <v>750</v>
      </c>
      <c r="Z156" s="37">
        <f t="shared" si="79"/>
        <v>1013</v>
      </c>
      <c r="AA156" s="37">
        <f t="shared" si="79"/>
        <v>1000</v>
      </c>
      <c r="AB156" s="35">
        <f t="shared" si="79"/>
        <v>28</v>
      </c>
      <c r="AC156" s="137">
        <f t="shared" si="79"/>
        <v>1000</v>
      </c>
      <c r="AD156" s="137">
        <f t="shared" si="79"/>
        <v>0</v>
      </c>
      <c r="AE156" s="137">
        <f t="shared" si="79"/>
        <v>0</v>
      </c>
      <c r="AF156" s="36">
        <f t="shared" si="79"/>
        <v>0</v>
      </c>
    </row>
    <row r="157" spans="1:32" x14ac:dyDescent="0.25">
      <c r="A157" s="28" t="s">
        <v>243</v>
      </c>
      <c r="B157" s="29" t="s">
        <v>244</v>
      </c>
      <c r="C157" s="25"/>
      <c r="D157" s="25"/>
      <c r="E157" s="25"/>
      <c r="F157" s="25"/>
      <c r="G157" s="25"/>
    </row>
    <row r="158" spans="1:32" x14ac:dyDescent="0.25">
      <c r="A158" s="28" t="s">
        <v>245</v>
      </c>
      <c r="B158" s="29" t="s">
        <v>246</v>
      </c>
      <c r="C158" s="25">
        <v>0</v>
      </c>
      <c r="D158" s="25">
        <v>0</v>
      </c>
      <c r="E158" s="25">
        <v>0</v>
      </c>
      <c r="F158" s="25">
        <v>1500</v>
      </c>
      <c r="G158" s="25">
        <v>671.38</v>
      </c>
      <c r="H158" s="25">
        <v>764.38</v>
      </c>
      <c r="I158" s="25">
        <v>1500</v>
      </c>
      <c r="J158" s="25">
        <v>869.56</v>
      </c>
      <c r="K158" s="25">
        <v>1500</v>
      </c>
      <c r="L158" s="25">
        <v>542.44000000000005</v>
      </c>
      <c r="M158" s="25">
        <v>542.91</v>
      </c>
      <c r="N158" s="25">
        <v>1500</v>
      </c>
      <c r="O158" s="25">
        <v>633.91999999999996</v>
      </c>
      <c r="P158" s="25">
        <v>1500</v>
      </c>
      <c r="Q158" s="25">
        <v>671.92</v>
      </c>
      <c r="R158" s="25">
        <v>1000</v>
      </c>
      <c r="S158" s="25">
        <v>601.08000000000004</v>
      </c>
      <c r="U158" s="25">
        <v>1000</v>
      </c>
      <c r="V158" s="25">
        <v>588.45000000000005</v>
      </c>
      <c r="W158" s="25">
        <v>1000</v>
      </c>
      <c r="X158" s="25">
        <v>683.35</v>
      </c>
      <c r="Y158" s="25">
        <v>1000</v>
      </c>
      <c r="Z158" s="25">
        <v>1067.99</v>
      </c>
      <c r="AA158" s="25">
        <v>1500</v>
      </c>
      <c r="AB158" s="26">
        <v>1015.56</v>
      </c>
      <c r="AC158" s="136">
        <v>1800</v>
      </c>
    </row>
    <row r="159" spans="1:32" x14ac:dyDescent="0.25">
      <c r="A159" s="28" t="s">
        <v>247</v>
      </c>
      <c r="B159" s="29" t="s">
        <v>248</v>
      </c>
      <c r="C159" s="25">
        <v>2200</v>
      </c>
      <c r="D159" s="25">
        <v>2200</v>
      </c>
      <c r="E159" s="25">
        <v>0</v>
      </c>
      <c r="F159" s="25">
        <v>2200</v>
      </c>
      <c r="G159" s="25">
        <v>0</v>
      </c>
      <c r="H159" s="25">
        <v>327</v>
      </c>
      <c r="I159" s="25">
        <v>2200</v>
      </c>
      <c r="J159" s="25">
        <v>1631</v>
      </c>
      <c r="K159" s="25">
        <v>2200</v>
      </c>
      <c r="L159" s="25">
        <v>731</v>
      </c>
      <c r="M159" s="25">
        <v>1713</v>
      </c>
      <c r="N159" s="25">
        <v>2200</v>
      </c>
      <c r="O159" s="25">
        <v>17.3</v>
      </c>
      <c r="P159" s="25">
        <v>2200</v>
      </c>
      <c r="Q159" s="25">
        <v>2200</v>
      </c>
      <c r="R159" s="25">
        <v>2200</v>
      </c>
      <c r="S159" s="25">
        <v>159</v>
      </c>
      <c r="U159" s="25">
        <v>2200</v>
      </c>
      <c r="V159" s="25">
        <v>876.61</v>
      </c>
      <c r="W159" s="25">
        <v>2200</v>
      </c>
      <c r="X159" s="25">
        <v>0</v>
      </c>
      <c r="Y159" s="25">
        <v>0</v>
      </c>
      <c r="Z159" s="25">
        <v>0</v>
      </c>
      <c r="AA159" s="25">
        <v>2200</v>
      </c>
      <c r="AB159" s="26">
        <v>446.46</v>
      </c>
      <c r="AC159" s="136">
        <v>2200</v>
      </c>
    </row>
    <row r="160" spans="1:32" x14ac:dyDescent="0.25">
      <c r="A160" s="28" t="s">
        <v>1052</v>
      </c>
      <c r="B160" s="29" t="s">
        <v>1053</v>
      </c>
      <c r="C160" s="25"/>
      <c r="D160" s="25"/>
      <c r="E160" s="25"/>
      <c r="F160" s="25"/>
      <c r="G160" s="25"/>
      <c r="W160" s="25">
        <v>5548.1</v>
      </c>
      <c r="X160" s="25">
        <v>5548.1</v>
      </c>
      <c r="AA160" s="25">
        <v>0</v>
      </c>
      <c r="AB160" s="26">
        <v>0</v>
      </c>
      <c r="AC160" s="136">
        <v>0</v>
      </c>
    </row>
    <row r="161" spans="1:32" x14ac:dyDescent="0.25">
      <c r="A161" s="28" t="s">
        <v>249</v>
      </c>
      <c r="B161" s="29" t="s">
        <v>250</v>
      </c>
      <c r="C161" s="25">
        <v>2500</v>
      </c>
      <c r="D161" s="25">
        <v>2500</v>
      </c>
      <c r="E161" s="25">
        <v>581.07000000000005</v>
      </c>
      <c r="F161" s="25">
        <v>3000</v>
      </c>
      <c r="G161" s="25">
        <v>1986.99</v>
      </c>
      <c r="H161" s="25">
        <v>4518.71</v>
      </c>
      <c r="I161" s="25">
        <v>3000</v>
      </c>
      <c r="J161" s="25">
        <v>1605.7</v>
      </c>
      <c r="K161" s="25">
        <v>3500</v>
      </c>
      <c r="L161" s="25">
        <v>3123.2</v>
      </c>
      <c r="M161" s="25">
        <v>3544.15</v>
      </c>
      <c r="N161" s="25">
        <v>3500</v>
      </c>
      <c r="O161" s="25">
        <v>3280.01</v>
      </c>
      <c r="P161" s="25">
        <v>3500</v>
      </c>
      <c r="Q161" s="25">
        <v>1763.5</v>
      </c>
      <c r="R161" s="25">
        <v>3500</v>
      </c>
      <c r="S161" s="25">
        <v>6447.44</v>
      </c>
      <c r="U161" s="25">
        <v>3500</v>
      </c>
      <c r="V161" s="25">
        <v>6718.99</v>
      </c>
      <c r="W161" s="25">
        <v>3500</v>
      </c>
      <c r="X161" s="25">
        <v>4413.5600000000004</v>
      </c>
      <c r="Y161" s="25">
        <v>6000</v>
      </c>
      <c r="Z161" s="25">
        <v>5347.01</v>
      </c>
      <c r="AA161" s="25">
        <v>6000</v>
      </c>
      <c r="AB161" s="26">
        <v>7428.53</v>
      </c>
      <c r="AC161" s="136">
        <v>10000</v>
      </c>
    </row>
    <row r="162" spans="1:32" x14ac:dyDescent="0.25">
      <c r="A162" s="28" t="s">
        <v>251</v>
      </c>
      <c r="B162" s="29" t="s">
        <v>252</v>
      </c>
      <c r="C162" s="25">
        <v>9500</v>
      </c>
      <c r="D162" s="25">
        <v>9500</v>
      </c>
      <c r="E162" s="25">
        <v>10438.76</v>
      </c>
      <c r="F162" s="25">
        <v>8000</v>
      </c>
      <c r="G162" s="25">
        <v>6410.39</v>
      </c>
      <c r="H162" s="25">
        <v>7798.23</v>
      </c>
      <c r="I162" s="25">
        <v>8000</v>
      </c>
      <c r="J162" s="25">
        <v>8065.81</v>
      </c>
      <c r="K162" s="25">
        <v>8000</v>
      </c>
      <c r="L162" s="25">
        <v>5178.1000000000004</v>
      </c>
      <c r="M162" s="25">
        <v>5760.08</v>
      </c>
      <c r="N162" s="25">
        <v>8000</v>
      </c>
      <c r="O162" s="25">
        <v>7801.87</v>
      </c>
      <c r="P162" s="25">
        <v>8000</v>
      </c>
      <c r="Q162" s="25">
        <v>3993.29</v>
      </c>
      <c r="R162" s="25">
        <v>8000</v>
      </c>
      <c r="S162" s="25">
        <v>4955.84</v>
      </c>
      <c r="U162" s="25">
        <v>8000</v>
      </c>
      <c r="V162" s="25">
        <v>5149.42</v>
      </c>
      <c r="W162" s="25">
        <v>8000</v>
      </c>
      <c r="X162" s="25">
        <v>5417.77</v>
      </c>
      <c r="Y162" s="25">
        <v>8000</v>
      </c>
      <c r="Z162" s="25">
        <v>7879.17</v>
      </c>
      <c r="AA162" s="25">
        <v>8000</v>
      </c>
      <c r="AB162" s="26">
        <v>4957.3999999999996</v>
      </c>
      <c r="AC162" s="136">
        <v>10000</v>
      </c>
    </row>
    <row r="163" spans="1:32" x14ac:dyDescent="0.25">
      <c r="A163" s="28" t="s">
        <v>253</v>
      </c>
      <c r="B163" s="29" t="s">
        <v>254</v>
      </c>
      <c r="C163" s="25">
        <v>3400</v>
      </c>
      <c r="D163" s="25">
        <v>3400</v>
      </c>
      <c r="E163" s="25">
        <v>2768.09</v>
      </c>
      <c r="F163" s="25">
        <v>3525</v>
      </c>
      <c r="G163" s="25">
        <v>1591.84</v>
      </c>
      <c r="H163" s="25">
        <v>3615.47</v>
      </c>
      <c r="I163" s="25">
        <v>3725</v>
      </c>
      <c r="J163" s="25">
        <v>3251.91</v>
      </c>
      <c r="K163" s="25">
        <v>4075</v>
      </c>
      <c r="L163" s="25">
        <v>1682.19</v>
      </c>
      <c r="M163" s="25">
        <v>3108.62</v>
      </c>
      <c r="N163" s="25">
        <v>3750</v>
      </c>
      <c r="O163" s="25">
        <v>3471.39</v>
      </c>
      <c r="P163" s="25">
        <v>3500</v>
      </c>
      <c r="Q163" s="25">
        <v>3351.53</v>
      </c>
      <c r="R163" s="25">
        <v>3500</v>
      </c>
      <c r="S163" s="25">
        <v>3209.81</v>
      </c>
      <c r="U163" s="25">
        <v>3500</v>
      </c>
      <c r="V163" s="25">
        <v>2857.17</v>
      </c>
      <c r="W163" s="25">
        <v>4000</v>
      </c>
      <c r="X163" s="25">
        <v>3354.19</v>
      </c>
      <c r="Y163" s="25">
        <v>4200</v>
      </c>
      <c r="Z163" s="25">
        <v>3615.82</v>
      </c>
      <c r="AA163" s="25">
        <v>4200</v>
      </c>
      <c r="AB163" s="26">
        <v>1996.92</v>
      </c>
      <c r="AC163" s="136">
        <v>5600</v>
      </c>
    </row>
    <row r="164" spans="1:32" x14ac:dyDescent="0.25">
      <c r="A164" s="32"/>
      <c r="B164" s="33" t="s">
        <v>24</v>
      </c>
      <c r="C164" s="34">
        <f t="shared" ref="C164:S164" si="80">SUM(C158:C163)</f>
        <v>17600</v>
      </c>
      <c r="D164" s="34">
        <f t="shared" si="80"/>
        <v>17600</v>
      </c>
      <c r="E164" s="34">
        <f t="shared" si="80"/>
        <v>13787.92</v>
      </c>
      <c r="F164" s="34">
        <f t="shared" si="80"/>
        <v>18225</v>
      </c>
      <c r="G164" s="34">
        <f t="shared" si="80"/>
        <v>10660.6</v>
      </c>
      <c r="H164" s="34">
        <f t="shared" si="80"/>
        <v>17023.79</v>
      </c>
      <c r="I164" s="34">
        <f t="shared" si="80"/>
        <v>18425</v>
      </c>
      <c r="J164" s="34">
        <f t="shared" si="80"/>
        <v>15423.98</v>
      </c>
      <c r="K164" s="34">
        <f t="shared" si="80"/>
        <v>19275</v>
      </c>
      <c r="L164" s="34">
        <f t="shared" si="80"/>
        <v>11256.93</v>
      </c>
      <c r="M164" s="34">
        <f t="shared" si="80"/>
        <v>14668.759999999998</v>
      </c>
      <c r="N164" s="34">
        <f t="shared" si="80"/>
        <v>18950</v>
      </c>
      <c r="O164" s="34">
        <f t="shared" si="80"/>
        <v>15204.49</v>
      </c>
      <c r="P164" s="34">
        <f t="shared" si="80"/>
        <v>18700</v>
      </c>
      <c r="Q164" s="34">
        <f t="shared" si="80"/>
        <v>11980.24</v>
      </c>
      <c r="R164" s="34">
        <f t="shared" si="80"/>
        <v>18200</v>
      </c>
      <c r="S164" s="37">
        <f t="shared" si="80"/>
        <v>15373.17</v>
      </c>
      <c r="U164" s="37">
        <f t="shared" ref="U164:X164" si="81">SUM(U158:U163)</f>
        <v>18200</v>
      </c>
      <c r="V164" s="37">
        <f t="shared" si="81"/>
        <v>16190.64</v>
      </c>
      <c r="W164" s="37">
        <f t="shared" si="81"/>
        <v>24248.1</v>
      </c>
      <c r="X164" s="37">
        <f t="shared" si="81"/>
        <v>19416.97</v>
      </c>
      <c r="Y164" s="37">
        <f t="shared" ref="Y164:AF164" si="82">SUM(Y158:Y163)</f>
        <v>19200</v>
      </c>
      <c r="Z164" s="37">
        <f t="shared" si="82"/>
        <v>17909.990000000002</v>
      </c>
      <c r="AA164" s="37">
        <f t="shared" si="82"/>
        <v>21900</v>
      </c>
      <c r="AB164" s="35">
        <f t="shared" si="82"/>
        <v>15844.869999999999</v>
      </c>
      <c r="AC164" s="137">
        <f t="shared" si="82"/>
        <v>29600</v>
      </c>
      <c r="AD164" s="137">
        <f t="shared" si="82"/>
        <v>0</v>
      </c>
      <c r="AE164" s="137">
        <f t="shared" si="82"/>
        <v>0</v>
      </c>
      <c r="AF164" s="36">
        <f t="shared" si="82"/>
        <v>0</v>
      </c>
    </row>
    <row r="165" spans="1:32" x14ac:dyDescent="0.25">
      <c r="A165" s="28" t="s">
        <v>255</v>
      </c>
      <c r="B165" s="29" t="s">
        <v>256</v>
      </c>
      <c r="C165" s="25"/>
      <c r="D165" s="25"/>
      <c r="E165" s="25"/>
      <c r="F165" s="25"/>
      <c r="G165" s="25"/>
    </row>
    <row r="166" spans="1:32" x14ac:dyDescent="0.25">
      <c r="A166" s="28" t="s">
        <v>257</v>
      </c>
      <c r="B166" s="29" t="s">
        <v>59</v>
      </c>
      <c r="C166" s="25">
        <v>500</v>
      </c>
      <c r="D166" s="25">
        <v>500</v>
      </c>
      <c r="E166" s="25">
        <v>0</v>
      </c>
      <c r="F166" s="25">
        <v>500</v>
      </c>
      <c r="G166" s="25">
        <v>19.3</v>
      </c>
      <c r="H166" s="25">
        <v>19.3</v>
      </c>
      <c r="I166" s="25">
        <v>500</v>
      </c>
      <c r="J166" s="25">
        <v>0</v>
      </c>
      <c r="K166" s="25">
        <v>500</v>
      </c>
      <c r="L166" s="25">
        <v>0</v>
      </c>
      <c r="M166" s="25">
        <v>0</v>
      </c>
      <c r="N166" s="25">
        <v>500</v>
      </c>
      <c r="O166" s="25">
        <v>0</v>
      </c>
      <c r="P166" s="25">
        <v>500</v>
      </c>
      <c r="Q166" s="25">
        <v>0</v>
      </c>
      <c r="R166" s="25">
        <v>500</v>
      </c>
      <c r="S166" s="25">
        <v>0</v>
      </c>
      <c r="U166" s="25">
        <v>500</v>
      </c>
      <c r="V166" s="25">
        <v>0</v>
      </c>
      <c r="W166" s="25">
        <v>500</v>
      </c>
      <c r="X166" s="25">
        <v>0</v>
      </c>
      <c r="Y166" s="25">
        <v>500</v>
      </c>
      <c r="Z166" s="25">
        <v>0</v>
      </c>
      <c r="AA166" s="25">
        <v>500</v>
      </c>
      <c r="AB166" s="26">
        <v>0</v>
      </c>
      <c r="AC166" s="136">
        <v>500</v>
      </c>
    </row>
    <row r="167" spans="1:32" x14ac:dyDescent="0.25">
      <c r="A167" s="28" t="s">
        <v>258</v>
      </c>
      <c r="B167" s="29" t="s">
        <v>63</v>
      </c>
      <c r="C167" s="25">
        <v>1500</v>
      </c>
      <c r="D167" s="25">
        <v>1500</v>
      </c>
      <c r="E167" s="25">
        <v>1803.5</v>
      </c>
      <c r="F167" s="25">
        <v>2000</v>
      </c>
      <c r="G167" s="25">
        <v>1873</v>
      </c>
      <c r="H167" s="25">
        <v>1873</v>
      </c>
      <c r="I167" s="25">
        <v>2000</v>
      </c>
      <c r="J167" s="25">
        <v>1851.5</v>
      </c>
      <c r="K167" s="25">
        <v>2000</v>
      </c>
      <c r="L167" s="25">
        <v>1926.5</v>
      </c>
      <c r="M167" s="25">
        <v>1926.5</v>
      </c>
      <c r="N167" s="25">
        <v>2000</v>
      </c>
      <c r="O167" s="25">
        <v>1914.39</v>
      </c>
      <c r="P167" s="25">
        <v>2000</v>
      </c>
      <c r="Q167" s="25">
        <v>1870.5</v>
      </c>
      <c r="R167" s="25">
        <v>500</v>
      </c>
      <c r="S167" s="25">
        <v>335</v>
      </c>
      <c r="U167" s="25">
        <v>500</v>
      </c>
      <c r="V167" s="25">
        <v>343</v>
      </c>
      <c r="W167" s="25">
        <v>500</v>
      </c>
      <c r="X167" s="25">
        <v>110</v>
      </c>
      <c r="Y167" s="25">
        <v>250</v>
      </c>
      <c r="Z167" s="25">
        <v>285</v>
      </c>
      <c r="AA167" s="25">
        <v>300</v>
      </c>
      <c r="AB167" s="26">
        <v>335</v>
      </c>
      <c r="AC167" s="136">
        <v>350</v>
      </c>
    </row>
    <row r="168" spans="1:32" x14ac:dyDescent="0.25">
      <c r="A168" s="28" t="s">
        <v>259</v>
      </c>
      <c r="B168" s="29" t="s">
        <v>65</v>
      </c>
      <c r="C168" s="25">
        <v>1450</v>
      </c>
      <c r="D168" s="25">
        <v>1450</v>
      </c>
      <c r="E168" s="25">
        <v>2080</v>
      </c>
      <c r="F168" s="25">
        <v>1500</v>
      </c>
      <c r="G168" s="25">
        <v>675</v>
      </c>
      <c r="H168" s="25">
        <v>675</v>
      </c>
      <c r="I168" s="25">
        <v>1500</v>
      </c>
      <c r="J168" s="25">
        <v>0</v>
      </c>
      <c r="K168" s="25">
        <v>1500</v>
      </c>
      <c r="L168" s="25">
        <v>0</v>
      </c>
      <c r="M168" s="25">
        <v>0</v>
      </c>
      <c r="N168" s="25">
        <v>1500</v>
      </c>
      <c r="O168" s="25">
        <v>279.91000000000003</v>
      </c>
      <c r="P168" s="25">
        <v>1500</v>
      </c>
      <c r="Q168" s="25">
        <v>0</v>
      </c>
      <c r="R168" s="25">
        <v>750</v>
      </c>
      <c r="S168" s="25">
        <v>300</v>
      </c>
      <c r="U168" s="25">
        <v>750</v>
      </c>
      <c r="V168" s="25">
        <v>0</v>
      </c>
      <c r="W168" s="25">
        <v>750</v>
      </c>
      <c r="X168" s="25">
        <v>589.91</v>
      </c>
      <c r="Y168" s="25">
        <v>750</v>
      </c>
      <c r="Z168" s="25">
        <v>0</v>
      </c>
      <c r="AA168" s="25">
        <v>750</v>
      </c>
      <c r="AB168" s="26">
        <v>703.58</v>
      </c>
      <c r="AC168" s="136">
        <v>1000</v>
      </c>
    </row>
    <row r="169" spans="1:32" x14ac:dyDescent="0.25">
      <c r="A169" s="28" t="s">
        <v>260</v>
      </c>
      <c r="B169" s="29" t="s">
        <v>261</v>
      </c>
      <c r="C169" s="25">
        <v>150</v>
      </c>
      <c r="D169" s="25">
        <v>150</v>
      </c>
      <c r="E169" s="25">
        <v>632.54</v>
      </c>
      <c r="F169" s="25">
        <v>150</v>
      </c>
      <c r="G169" s="25">
        <v>62</v>
      </c>
      <c r="H169" s="25">
        <v>62</v>
      </c>
      <c r="I169" s="25">
        <v>300</v>
      </c>
      <c r="J169" s="25">
        <v>176.38</v>
      </c>
      <c r="K169" s="25">
        <v>300</v>
      </c>
      <c r="L169" s="25">
        <v>266.27999999999997</v>
      </c>
      <c r="M169" s="25">
        <v>266.27999999999997</v>
      </c>
      <c r="N169" s="25">
        <v>300</v>
      </c>
      <c r="O169" s="25">
        <v>1619</v>
      </c>
      <c r="P169" s="25">
        <v>300</v>
      </c>
      <c r="Q169" s="25">
        <v>246</v>
      </c>
      <c r="R169" s="25">
        <v>300</v>
      </c>
      <c r="S169" s="25">
        <v>0</v>
      </c>
      <c r="U169" s="25">
        <v>300</v>
      </c>
      <c r="V169" s="25">
        <v>299.58</v>
      </c>
      <c r="W169" s="25">
        <v>300</v>
      </c>
      <c r="X169" s="25">
        <v>56.04</v>
      </c>
      <c r="Y169" s="25">
        <v>300</v>
      </c>
      <c r="Z169" s="25">
        <v>171</v>
      </c>
      <c r="AA169" s="25">
        <v>300</v>
      </c>
      <c r="AB169" s="26">
        <v>115.2</v>
      </c>
      <c r="AC169" s="136">
        <v>300</v>
      </c>
    </row>
    <row r="170" spans="1:32" x14ac:dyDescent="0.25">
      <c r="A170" s="32"/>
      <c r="B170" s="33" t="s">
        <v>24</v>
      </c>
      <c r="C170" s="34">
        <f t="shared" ref="C170:R170" si="83">SUM(C166:C169)</f>
        <v>3600</v>
      </c>
      <c r="D170" s="34">
        <f t="shared" si="83"/>
        <v>3600</v>
      </c>
      <c r="E170" s="34">
        <f t="shared" si="83"/>
        <v>4516.04</v>
      </c>
      <c r="F170" s="34">
        <f t="shared" si="83"/>
        <v>4150</v>
      </c>
      <c r="G170" s="34">
        <f t="shared" si="83"/>
        <v>2629.3</v>
      </c>
      <c r="H170" s="34">
        <f t="shared" si="83"/>
        <v>2629.3</v>
      </c>
      <c r="I170" s="34">
        <f t="shared" si="83"/>
        <v>4300</v>
      </c>
      <c r="J170" s="34">
        <f t="shared" si="83"/>
        <v>2027.88</v>
      </c>
      <c r="K170" s="34">
        <f t="shared" si="83"/>
        <v>4300</v>
      </c>
      <c r="L170" s="34">
        <f t="shared" si="83"/>
        <v>2192.7799999999997</v>
      </c>
      <c r="M170" s="34">
        <f t="shared" si="83"/>
        <v>2192.7799999999997</v>
      </c>
      <c r="N170" s="34">
        <f t="shared" si="83"/>
        <v>4300</v>
      </c>
      <c r="O170" s="34">
        <f t="shared" si="83"/>
        <v>3813.3</v>
      </c>
      <c r="P170" s="34">
        <f t="shared" si="83"/>
        <v>4300</v>
      </c>
      <c r="Q170" s="34">
        <f t="shared" si="83"/>
        <v>2116.5</v>
      </c>
      <c r="R170" s="34">
        <f t="shared" si="83"/>
        <v>2050</v>
      </c>
      <c r="S170" s="37">
        <f>SUM(S166:S169)</f>
        <v>635</v>
      </c>
      <c r="U170" s="37">
        <f t="shared" ref="U170:X170" si="84">SUM(U166:U169)</f>
        <v>2050</v>
      </c>
      <c r="V170" s="37">
        <f t="shared" si="84"/>
        <v>642.57999999999993</v>
      </c>
      <c r="W170" s="37">
        <f t="shared" si="84"/>
        <v>2050</v>
      </c>
      <c r="X170" s="37">
        <f t="shared" si="84"/>
        <v>755.94999999999993</v>
      </c>
      <c r="Y170" s="37">
        <f t="shared" ref="Y170:AF170" si="85">SUM(Y166:Y169)</f>
        <v>1800</v>
      </c>
      <c r="Z170" s="37">
        <f t="shared" si="85"/>
        <v>456</v>
      </c>
      <c r="AA170" s="37">
        <f t="shared" si="85"/>
        <v>1850</v>
      </c>
      <c r="AB170" s="35">
        <f t="shared" si="85"/>
        <v>1153.78</v>
      </c>
      <c r="AC170" s="137">
        <f t="shared" si="85"/>
        <v>2150</v>
      </c>
      <c r="AD170" s="137">
        <f t="shared" si="85"/>
        <v>0</v>
      </c>
      <c r="AE170" s="137">
        <f t="shared" si="85"/>
        <v>0</v>
      </c>
      <c r="AF170" s="36">
        <f t="shared" si="85"/>
        <v>0</v>
      </c>
    </row>
    <row r="171" spans="1:32" x14ac:dyDescent="0.25">
      <c r="A171" s="28" t="s">
        <v>262</v>
      </c>
      <c r="B171" s="29" t="s">
        <v>263</v>
      </c>
      <c r="C171" s="25"/>
      <c r="D171" s="25"/>
      <c r="E171" s="25"/>
      <c r="F171" s="25"/>
      <c r="G171" s="25"/>
    </row>
    <row r="172" spans="1:32" x14ac:dyDescent="0.25">
      <c r="A172" s="28" t="s">
        <v>264</v>
      </c>
      <c r="B172" s="29" t="s">
        <v>73</v>
      </c>
      <c r="C172" s="25">
        <v>1700</v>
      </c>
      <c r="D172" s="25">
        <v>1700</v>
      </c>
      <c r="E172" s="25">
        <v>1541.5</v>
      </c>
      <c r="F172" s="25">
        <v>1700</v>
      </c>
      <c r="G172" s="25">
        <v>1194.5899999999999</v>
      </c>
      <c r="H172" s="25">
        <v>1828.89</v>
      </c>
      <c r="I172" s="25">
        <v>2000</v>
      </c>
      <c r="J172" s="25">
        <v>1838.33</v>
      </c>
      <c r="K172" s="25">
        <v>2000</v>
      </c>
      <c r="L172" s="25">
        <v>1416.79</v>
      </c>
      <c r="M172" s="25">
        <v>1850.94</v>
      </c>
      <c r="N172" s="25">
        <v>2000</v>
      </c>
      <c r="O172" s="25">
        <v>1781.72</v>
      </c>
      <c r="P172" s="25">
        <v>2000</v>
      </c>
      <c r="Q172" s="25">
        <v>1679</v>
      </c>
      <c r="R172" s="25">
        <v>2000</v>
      </c>
      <c r="S172" s="25">
        <v>1374.61</v>
      </c>
      <c r="U172" s="25">
        <v>2000</v>
      </c>
      <c r="V172" s="25">
        <v>1429.44</v>
      </c>
      <c r="W172" s="25">
        <v>2000</v>
      </c>
      <c r="X172" s="25">
        <v>1417.25</v>
      </c>
      <c r="Y172" s="25">
        <v>1500</v>
      </c>
      <c r="Z172" s="25">
        <v>2588.6799999999998</v>
      </c>
      <c r="AA172" s="25">
        <v>1500</v>
      </c>
      <c r="AB172" s="26">
        <v>2194.4699999999998</v>
      </c>
      <c r="AC172" s="136">
        <v>3000</v>
      </c>
    </row>
    <row r="173" spans="1:32" x14ac:dyDescent="0.25">
      <c r="A173" s="28" t="s">
        <v>265</v>
      </c>
      <c r="B173" s="29" t="s">
        <v>198</v>
      </c>
      <c r="C173" s="25">
        <v>750</v>
      </c>
      <c r="D173" s="25">
        <v>750</v>
      </c>
      <c r="E173" s="25">
        <v>0</v>
      </c>
      <c r="F173" s="25">
        <v>750</v>
      </c>
      <c r="G173" s="25">
        <v>0</v>
      </c>
      <c r="H173" s="25">
        <v>580</v>
      </c>
      <c r="I173" s="25">
        <v>750</v>
      </c>
      <c r="J173" s="25">
        <v>499.88</v>
      </c>
      <c r="K173" s="25">
        <v>750</v>
      </c>
      <c r="L173" s="25">
        <v>450.27</v>
      </c>
      <c r="M173" s="25">
        <v>450.27</v>
      </c>
      <c r="N173" s="25">
        <v>750</v>
      </c>
      <c r="O173" s="25">
        <v>0</v>
      </c>
      <c r="P173" s="25">
        <v>500</v>
      </c>
      <c r="Q173" s="25">
        <v>1135.29</v>
      </c>
      <c r="R173" s="25">
        <v>500</v>
      </c>
      <c r="S173" s="25">
        <v>216.95</v>
      </c>
      <c r="U173" s="25">
        <v>500</v>
      </c>
      <c r="V173" s="25">
        <v>21381.77</v>
      </c>
      <c r="W173" s="25">
        <v>500</v>
      </c>
      <c r="X173" s="25">
        <v>477</v>
      </c>
      <c r="Y173" s="25">
        <v>3500</v>
      </c>
      <c r="Z173" s="25">
        <v>3369.93</v>
      </c>
      <c r="AA173" s="25">
        <v>3500</v>
      </c>
      <c r="AB173" s="26">
        <v>127.5</v>
      </c>
      <c r="AC173" s="136">
        <v>2000</v>
      </c>
    </row>
    <row r="174" spans="1:32" hidden="1" x14ac:dyDescent="0.25">
      <c r="A174" s="28" t="s">
        <v>266</v>
      </c>
      <c r="B174" s="29" t="s">
        <v>267</v>
      </c>
      <c r="C174" s="25"/>
      <c r="D174" s="25"/>
      <c r="E174" s="25"/>
      <c r="F174" s="25"/>
      <c r="G174" s="25"/>
      <c r="V174" s="25">
        <v>1920.5</v>
      </c>
      <c r="Y174" s="25">
        <v>0</v>
      </c>
      <c r="Z174" s="25">
        <v>0</v>
      </c>
      <c r="AA174" s="25">
        <v>0</v>
      </c>
    </row>
    <row r="175" spans="1:32" x14ac:dyDescent="0.25">
      <c r="A175" s="28" t="s">
        <v>268</v>
      </c>
      <c r="B175" s="29" t="s">
        <v>269</v>
      </c>
      <c r="C175" s="25">
        <v>600</v>
      </c>
      <c r="D175" s="25">
        <v>600</v>
      </c>
      <c r="E175" s="25">
        <v>368.55</v>
      </c>
      <c r="F175" s="25">
        <v>600</v>
      </c>
      <c r="G175" s="25">
        <v>339.94</v>
      </c>
      <c r="H175" s="25">
        <v>673.94</v>
      </c>
      <c r="I175" s="25">
        <v>600</v>
      </c>
      <c r="J175" s="25">
        <v>559</v>
      </c>
      <c r="K175" s="25">
        <v>600</v>
      </c>
      <c r="L175" s="25">
        <v>518.95000000000005</v>
      </c>
      <c r="M175" s="25">
        <v>518.95000000000005</v>
      </c>
      <c r="N175" s="25">
        <v>1500</v>
      </c>
      <c r="O175" s="25">
        <v>304.29000000000002</v>
      </c>
      <c r="P175" s="25">
        <v>1500</v>
      </c>
      <c r="Q175" s="25">
        <v>1650.58</v>
      </c>
      <c r="R175" s="25">
        <v>2200</v>
      </c>
      <c r="S175" s="25">
        <v>1242.8399999999999</v>
      </c>
      <c r="U175" s="25">
        <v>2200</v>
      </c>
      <c r="V175" s="25">
        <v>0</v>
      </c>
      <c r="W175" s="25">
        <v>2200</v>
      </c>
      <c r="X175" s="25">
        <v>2814.25</v>
      </c>
      <c r="Y175" s="25">
        <v>7250</v>
      </c>
      <c r="Z175" s="25">
        <v>6215.85</v>
      </c>
      <c r="AA175" s="25">
        <v>7500</v>
      </c>
      <c r="AB175" s="26">
        <v>6764.1</v>
      </c>
      <c r="AC175" s="136">
        <v>5500</v>
      </c>
    </row>
    <row r="176" spans="1:32" x14ac:dyDescent="0.25">
      <c r="A176" s="32"/>
      <c r="B176" s="33" t="s">
        <v>24</v>
      </c>
      <c r="C176" s="34">
        <f t="shared" ref="C176:R176" si="86">SUM(C172:C175)</f>
        <v>3050</v>
      </c>
      <c r="D176" s="34">
        <f t="shared" si="86"/>
        <v>3050</v>
      </c>
      <c r="E176" s="34">
        <f t="shared" si="86"/>
        <v>1910.05</v>
      </c>
      <c r="F176" s="34">
        <f t="shared" si="86"/>
        <v>3050</v>
      </c>
      <c r="G176" s="34">
        <f t="shared" si="86"/>
        <v>1534.53</v>
      </c>
      <c r="H176" s="34">
        <f t="shared" si="86"/>
        <v>3082.8300000000004</v>
      </c>
      <c r="I176" s="34">
        <f t="shared" si="86"/>
        <v>3350</v>
      </c>
      <c r="J176" s="34">
        <f t="shared" si="86"/>
        <v>2897.21</v>
      </c>
      <c r="K176" s="34">
        <f t="shared" si="86"/>
        <v>3350</v>
      </c>
      <c r="L176" s="34">
        <f t="shared" si="86"/>
        <v>2386.0100000000002</v>
      </c>
      <c r="M176" s="34">
        <f t="shared" si="86"/>
        <v>2820.16</v>
      </c>
      <c r="N176" s="34">
        <f t="shared" si="86"/>
        <v>4250</v>
      </c>
      <c r="O176" s="34">
        <f t="shared" si="86"/>
        <v>2086.0100000000002</v>
      </c>
      <c r="P176" s="34">
        <f t="shared" si="86"/>
        <v>4000</v>
      </c>
      <c r="Q176" s="34">
        <f t="shared" si="86"/>
        <v>4464.87</v>
      </c>
      <c r="R176" s="34">
        <f t="shared" si="86"/>
        <v>4700</v>
      </c>
      <c r="S176" s="37">
        <f>SUM(S172:S175)</f>
        <v>2834.3999999999996</v>
      </c>
      <c r="U176" s="37">
        <f t="shared" ref="U176:X176" si="87">SUM(U172:U175)</f>
        <v>4700</v>
      </c>
      <c r="V176" s="37">
        <f t="shared" si="87"/>
        <v>24731.71</v>
      </c>
      <c r="W176" s="37">
        <f t="shared" si="87"/>
        <v>4700</v>
      </c>
      <c r="X176" s="37">
        <f t="shared" si="87"/>
        <v>4708.5</v>
      </c>
      <c r="Y176" s="37">
        <f t="shared" ref="Y176:AF176" si="88">SUM(Y172:Y175)</f>
        <v>12250</v>
      </c>
      <c r="Z176" s="37">
        <f t="shared" si="88"/>
        <v>12174.46</v>
      </c>
      <c r="AA176" s="37">
        <f t="shared" si="88"/>
        <v>12500</v>
      </c>
      <c r="AB176" s="35">
        <f t="shared" si="88"/>
        <v>9086.07</v>
      </c>
      <c r="AC176" s="137">
        <f t="shared" si="88"/>
        <v>10500</v>
      </c>
      <c r="AD176" s="137">
        <f t="shared" si="88"/>
        <v>0</v>
      </c>
      <c r="AE176" s="137">
        <f t="shared" si="88"/>
        <v>0</v>
      </c>
      <c r="AF176" s="36">
        <f t="shared" si="88"/>
        <v>0</v>
      </c>
    </row>
    <row r="177" spans="1:32" x14ac:dyDescent="0.25">
      <c r="A177" s="28" t="s">
        <v>270</v>
      </c>
      <c r="B177" s="29" t="s">
        <v>271</v>
      </c>
      <c r="C177" s="25"/>
      <c r="D177" s="25"/>
      <c r="E177" s="25"/>
      <c r="F177" s="25"/>
      <c r="G177" s="25"/>
    </row>
    <row r="178" spans="1:32" x14ac:dyDescent="0.25">
      <c r="A178" s="28" t="s">
        <v>272</v>
      </c>
      <c r="B178" s="29" t="s">
        <v>216</v>
      </c>
      <c r="C178" s="25">
        <v>23000</v>
      </c>
      <c r="D178" s="25">
        <v>23000</v>
      </c>
      <c r="E178" s="25">
        <v>17157.080000000002</v>
      </c>
      <c r="F178" s="25">
        <v>23000</v>
      </c>
      <c r="G178" s="25">
        <v>6675.45</v>
      </c>
      <c r="H178" s="25">
        <v>11032.98</v>
      </c>
      <c r="I178" s="25">
        <v>18000</v>
      </c>
      <c r="J178" s="25">
        <v>10326.799999999999</v>
      </c>
      <c r="K178" s="25">
        <v>18000</v>
      </c>
      <c r="L178" s="25">
        <v>12453.16</v>
      </c>
      <c r="M178" s="25">
        <v>16188.26</v>
      </c>
      <c r="N178" s="25">
        <v>18000</v>
      </c>
      <c r="O178" s="25">
        <v>15715.66</v>
      </c>
      <c r="P178" s="25">
        <v>18000</v>
      </c>
      <c r="Q178" s="25">
        <v>7303.9</v>
      </c>
      <c r="R178" s="25">
        <v>13000</v>
      </c>
      <c r="S178" s="25">
        <v>14649.41</v>
      </c>
      <c r="U178" s="25">
        <v>15000</v>
      </c>
      <c r="V178" s="25">
        <v>23413.21</v>
      </c>
      <c r="W178" s="25">
        <v>25760</v>
      </c>
      <c r="X178" s="25">
        <v>19558.5</v>
      </c>
      <c r="Y178" s="25">
        <v>22750</v>
      </c>
      <c r="Z178" s="25">
        <v>15417.63</v>
      </c>
      <c r="AA178" s="25">
        <v>22750</v>
      </c>
      <c r="AB178" s="26">
        <v>12038.21</v>
      </c>
      <c r="AC178" s="136">
        <v>22750</v>
      </c>
    </row>
    <row r="179" spans="1:32" x14ac:dyDescent="0.25">
      <c r="A179" s="28" t="s">
        <v>273</v>
      </c>
      <c r="B179" s="29" t="s">
        <v>274</v>
      </c>
      <c r="C179" s="25">
        <v>900</v>
      </c>
      <c r="D179" s="25">
        <v>900</v>
      </c>
      <c r="E179" s="25">
        <v>2880.84</v>
      </c>
      <c r="F179" s="25">
        <v>2400</v>
      </c>
      <c r="G179" s="25">
        <v>1787.55</v>
      </c>
      <c r="H179" s="25">
        <v>2139.4299999999998</v>
      </c>
      <c r="I179" s="25">
        <v>2900</v>
      </c>
      <c r="J179" s="25">
        <v>985.3</v>
      </c>
      <c r="K179" s="25">
        <v>1000</v>
      </c>
      <c r="L179" s="25">
        <v>846.09</v>
      </c>
      <c r="M179" s="25">
        <v>1156.53</v>
      </c>
      <c r="N179" s="25">
        <v>1000</v>
      </c>
      <c r="O179" s="25">
        <v>1195.02</v>
      </c>
      <c r="P179" s="25">
        <v>1100</v>
      </c>
      <c r="Q179" s="25">
        <v>1244.72</v>
      </c>
      <c r="R179" s="25">
        <v>1100</v>
      </c>
      <c r="S179" s="25">
        <v>1051.18</v>
      </c>
      <c r="U179" s="25">
        <v>1500</v>
      </c>
      <c r="V179" s="25">
        <v>1051.46</v>
      </c>
      <c r="W179" s="25">
        <v>1500</v>
      </c>
      <c r="X179" s="25">
        <v>1101.9000000000001</v>
      </c>
      <c r="Y179" s="25">
        <v>1500</v>
      </c>
      <c r="Z179" s="25">
        <v>1104.44</v>
      </c>
      <c r="AA179" s="25">
        <v>1500</v>
      </c>
      <c r="AB179" s="26">
        <v>1127.99</v>
      </c>
      <c r="AC179" s="136">
        <v>1500</v>
      </c>
    </row>
    <row r="180" spans="1:32" x14ac:dyDescent="0.25">
      <c r="A180" s="28" t="s">
        <v>275</v>
      </c>
      <c r="B180" s="29" t="s">
        <v>212</v>
      </c>
      <c r="C180" s="25">
        <v>1200</v>
      </c>
      <c r="D180" s="25">
        <v>1200</v>
      </c>
      <c r="E180" s="25">
        <v>1277.22</v>
      </c>
      <c r="F180" s="25">
        <v>1200</v>
      </c>
      <c r="G180" s="25">
        <v>853.8</v>
      </c>
      <c r="H180" s="25">
        <v>1280.72</v>
      </c>
      <c r="I180" s="25">
        <v>1300</v>
      </c>
      <c r="J180" s="25">
        <v>1318.09</v>
      </c>
      <c r="K180" s="25">
        <v>1300</v>
      </c>
      <c r="L180" s="25">
        <v>1022.18</v>
      </c>
      <c r="M180" s="25">
        <v>1363.46</v>
      </c>
      <c r="N180" s="25">
        <v>1300</v>
      </c>
      <c r="O180" s="25">
        <v>1374.99</v>
      </c>
      <c r="P180" s="25">
        <v>1400</v>
      </c>
      <c r="Q180" s="25">
        <v>1421.57</v>
      </c>
      <c r="R180" s="25">
        <v>1400</v>
      </c>
      <c r="S180" s="25">
        <v>1469.54</v>
      </c>
      <c r="U180" s="25">
        <v>1400</v>
      </c>
      <c r="V180" s="25">
        <v>1590.99</v>
      </c>
      <c r="W180" s="25">
        <v>1400</v>
      </c>
      <c r="X180" s="25">
        <v>1584.54</v>
      </c>
      <c r="Y180" s="25">
        <v>1400</v>
      </c>
      <c r="Z180" s="25">
        <v>1598.54</v>
      </c>
      <c r="AA180" s="25">
        <v>1400</v>
      </c>
      <c r="AB180" s="26">
        <v>1182.31</v>
      </c>
      <c r="AC180" s="136">
        <v>1400</v>
      </c>
    </row>
    <row r="181" spans="1:32" x14ac:dyDescent="0.25">
      <c r="A181" s="32"/>
      <c r="B181" s="33" t="s">
        <v>24</v>
      </c>
      <c r="C181" s="34">
        <f t="shared" ref="C181:R181" si="89">SUM(C178:C180)</f>
        <v>25100</v>
      </c>
      <c r="D181" s="34">
        <f t="shared" si="89"/>
        <v>25100</v>
      </c>
      <c r="E181" s="34">
        <f t="shared" si="89"/>
        <v>21315.140000000003</v>
      </c>
      <c r="F181" s="34">
        <f t="shared" si="89"/>
        <v>26600</v>
      </c>
      <c r="G181" s="34">
        <f t="shared" si="89"/>
        <v>9316.7999999999993</v>
      </c>
      <c r="H181" s="34">
        <f t="shared" si="89"/>
        <v>14453.13</v>
      </c>
      <c r="I181" s="34">
        <f t="shared" si="89"/>
        <v>22200</v>
      </c>
      <c r="J181" s="34">
        <f t="shared" si="89"/>
        <v>12630.189999999999</v>
      </c>
      <c r="K181" s="34">
        <f t="shared" si="89"/>
        <v>20300</v>
      </c>
      <c r="L181" s="34">
        <f t="shared" si="89"/>
        <v>14321.43</v>
      </c>
      <c r="M181" s="34">
        <f t="shared" si="89"/>
        <v>18708.25</v>
      </c>
      <c r="N181" s="34">
        <f t="shared" si="89"/>
        <v>20300</v>
      </c>
      <c r="O181" s="34">
        <f t="shared" si="89"/>
        <v>18285.670000000002</v>
      </c>
      <c r="P181" s="34">
        <f t="shared" si="89"/>
        <v>20500</v>
      </c>
      <c r="Q181" s="34">
        <f t="shared" si="89"/>
        <v>9970.1899999999987</v>
      </c>
      <c r="R181" s="34">
        <f t="shared" si="89"/>
        <v>15500</v>
      </c>
      <c r="S181" s="37">
        <f>SUM(S178:S180)</f>
        <v>17170.13</v>
      </c>
      <c r="U181" s="37">
        <f t="shared" ref="U181:X181" si="90">SUM(U178:U180)</f>
        <v>17900</v>
      </c>
      <c r="V181" s="37">
        <f t="shared" si="90"/>
        <v>26055.66</v>
      </c>
      <c r="W181" s="37">
        <f t="shared" si="90"/>
        <v>28660</v>
      </c>
      <c r="X181" s="37">
        <f t="shared" si="90"/>
        <v>22244.940000000002</v>
      </c>
      <c r="Y181" s="37">
        <f t="shared" ref="Y181:AF181" si="91">SUM(Y178:Y180)</f>
        <v>25650</v>
      </c>
      <c r="Z181" s="37">
        <f t="shared" si="91"/>
        <v>18120.61</v>
      </c>
      <c r="AA181" s="37">
        <f t="shared" si="91"/>
        <v>25650</v>
      </c>
      <c r="AB181" s="35">
        <f t="shared" si="91"/>
        <v>14348.509999999998</v>
      </c>
      <c r="AC181" s="137">
        <f t="shared" si="91"/>
        <v>25650</v>
      </c>
      <c r="AD181" s="137">
        <f t="shared" si="91"/>
        <v>0</v>
      </c>
      <c r="AE181" s="137">
        <f t="shared" si="91"/>
        <v>0</v>
      </c>
      <c r="AF181" s="36">
        <f t="shared" si="91"/>
        <v>0</v>
      </c>
    </row>
    <row r="182" spans="1:32" x14ac:dyDescent="0.25">
      <c r="A182" s="28" t="s">
        <v>276</v>
      </c>
      <c r="B182" s="29" t="s">
        <v>277</v>
      </c>
      <c r="C182" s="25"/>
      <c r="D182" s="25"/>
      <c r="E182" s="25"/>
      <c r="F182" s="25"/>
      <c r="G182" s="25"/>
    </row>
    <row r="183" spans="1:32" x14ac:dyDescent="0.25">
      <c r="A183" s="28" t="s">
        <v>278</v>
      </c>
      <c r="B183" s="29" t="s">
        <v>216</v>
      </c>
      <c r="C183" s="25">
        <v>4000</v>
      </c>
      <c r="D183" s="25">
        <v>4000</v>
      </c>
      <c r="E183" s="25">
        <v>1972.51</v>
      </c>
      <c r="F183" s="25">
        <v>3500</v>
      </c>
      <c r="G183" s="25">
        <v>1049.1600000000001</v>
      </c>
      <c r="H183" s="25">
        <v>1785.51</v>
      </c>
      <c r="I183" s="25">
        <v>2000</v>
      </c>
      <c r="J183" s="25">
        <v>1395.33</v>
      </c>
      <c r="K183" s="25">
        <v>2000</v>
      </c>
      <c r="L183" s="25">
        <v>1879.55</v>
      </c>
      <c r="M183" s="25">
        <v>2319.19</v>
      </c>
      <c r="N183" s="25">
        <v>2000</v>
      </c>
      <c r="O183" s="25">
        <v>1856.29</v>
      </c>
      <c r="P183" s="25">
        <v>2000</v>
      </c>
      <c r="Q183" s="25">
        <v>1808.81</v>
      </c>
      <c r="R183" s="25">
        <v>2000</v>
      </c>
      <c r="S183" s="25">
        <v>3501.79</v>
      </c>
      <c r="U183" s="25">
        <v>4000</v>
      </c>
      <c r="V183" s="25">
        <v>8845.58</v>
      </c>
      <c r="W183" s="25">
        <v>10600</v>
      </c>
      <c r="X183" s="25">
        <v>7327.56</v>
      </c>
      <c r="Y183" s="25">
        <v>8100</v>
      </c>
      <c r="Z183" s="25">
        <v>5225.5600000000004</v>
      </c>
      <c r="AA183" s="25">
        <v>8100</v>
      </c>
      <c r="AB183" s="26">
        <v>4244.72</v>
      </c>
      <c r="AC183" s="136">
        <v>8100</v>
      </c>
    </row>
    <row r="184" spans="1:32" x14ac:dyDescent="0.25">
      <c r="A184" s="28" t="s">
        <v>279</v>
      </c>
      <c r="B184" s="29" t="s">
        <v>280</v>
      </c>
      <c r="C184" s="25">
        <v>4000</v>
      </c>
      <c r="D184" s="25">
        <v>7500</v>
      </c>
      <c r="E184" s="25">
        <v>7700.26</v>
      </c>
      <c r="F184" s="25">
        <v>7500</v>
      </c>
      <c r="G184" s="25">
        <v>5857.1</v>
      </c>
      <c r="H184" s="25">
        <v>12975.36</v>
      </c>
      <c r="I184" s="25">
        <v>9000</v>
      </c>
      <c r="J184" s="25">
        <v>4006.58</v>
      </c>
      <c r="K184" s="25">
        <v>9000</v>
      </c>
      <c r="L184" s="25">
        <v>14821.2</v>
      </c>
      <c r="M184" s="25">
        <v>16100.19</v>
      </c>
      <c r="N184" s="25">
        <v>9000</v>
      </c>
      <c r="O184" s="25">
        <v>6179.54</v>
      </c>
      <c r="P184" s="25">
        <v>9000</v>
      </c>
      <c r="Q184" s="25">
        <v>5532.49</v>
      </c>
      <c r="R184" s="25">
        <v>7000</v>
      </c>
      <c r="S184" s="25">
        <v>5579.42</v>
      </c>
      <c r="U184" s="25">
        <v>18145</v>
      </c>
      <c r="V184" s="25">
        <v>20128.59</v>
      </c>
      <c r="W184" s="25">
        <v>8000</v>
      </c>
      <c r="X184" s="25">
        <v>0</v>
      </c>
      <c r="Y184" s="25">
        <v>10000</v>
      </c>
      <c r="Z184" s="25">
        <v>5947.84</v>
      </c>
      <c r="AA184" s="25">
        <v>10000</v>
      </c>
      <c r="AB184" s="26">
        <v>12132.35</v>
      </c>
      <c r="AC184" s="136">
        <v>20000</v>
      </c>
    </row>
    <row r="185" spans="1:32" x14ac:dyDescent="0.25">
      <c r="A185" s="28" t="s">
        <v>281</v>
      </c>
      <c r="B185" s="29" t="s">
        <v>282</v>
      </c>
      <c r="C185" s="25"/>
      <c r="D185" s="25"/>
      <c r="E185" s="25"/>
      <c r="F185" s="25"/>
      <c r="G185" s="25"/>
      <c r="N185" s="25">
        <v>2500</v>
      </c>
      <c r="O185" s="25">
        <v>2884.75</v>
      </c>
      <c r="P185" s="25">
        <v>2500</v>
      </c>
      <c r="Q185" s="25">
        <v>2177.09</v>
      </c>
      <c r="R185" s="25">
        <v>0</v>
      </c>
      <c r="S185" s="25">
        <v>0</v>
      </c>
      <c r="V185" s="25">
        <v>0</v>
      </c>
      <c r="W185" s="25">
        <v>0</v>
      </c>
      <c r="X185" s="25">
        <v>0</v>
      </c>
      <c r="Y185" s="25">
        <v>3000</v>
      </c>
      <c r="Z185" s="25">
        <v>7009.82</v>
      </c>
      <c r="AA185" s="25">
        <v>6000</v>
      </c>
      <c r="AB185" s="26">
        <v>2418.7199999999998</v>
      </c>
      <c r="AC185" s="136">
        <v>6000</v>
      </c>
    </row>
    <row r="186" spans="1:32" x14ac:dyDescent="0.25">
      <c r="A186" s="32"/>
      <c r="B186" s="33" t="s">
        <v>24</v>
      </c>
      <c r="C186" s="34">
        <f t="shared" ref="C186:M186" si="92">SUM(C183:C184)</f>
        <v>8000</v>
      </c>
      <c r="D186" s="34">
        <f t="shared" si="92"/>
        <v>11500</v>
      </c>
      <c r="E186" s="34">
        <f t="shared" si="92"/>
        <v>9672.77</v>
      </c>
      <c r="F186" s="34">
        <f t="shared" si="92"/>
        <v>11000</v>
      </c>
      <c r="G186" s="34">
        <f t="shared" si="92"/>
        <v>6906.26</v>
      </c>
      <c r="H186" s="34">
        <f t="shared" si="92"/>
        <v>14760.87</v>
      </c>
      <c r="I186" s="34">
        <f t="shared" si="92"/>
        <v>11000</v>
      </c>
      <c r="J186" s="34">
        <f t="shared" si="92"/>
        <v>5401.91</v>
      </c>
      <c r="K186" s="34">
        <f t="shared" si="92"/>
        <v>11000</v>
      </c>
      <c r="L186" s="34">
        <f t="shared" si="92"/>
        <v>16700.75</v>
      </c>
      <c r="M186" s="34">
        <f t="shared" si="92"/>
        <v>18419.38</v>
      </c>
      <c r="N186" s="34">
        <f t="shared" ref="N186:S186" si="93">SUM(N183:N185)</f>
        <v>13500</v>
      </c>
      <c r="O186" s="34">
        <f t="shared" si="93"/>
        <v>10920.58</v>
      </c>
      <c r="P186" s="34">
        <f t="shared" si="93"/>
        <v>13500</v>
      </c>
      <c r="Q186" s="34">
        <f t="shared" si="93"/>
        <v>9518.39</v>
      </c>
      <c r="R186" s="34">
        <f t="shared" si="93"/>
        <v>9000</v>
      </c>
      <c r="S186" s="37">
        <f t="shared" si="93"/>
        <v>9081.2099999999991</v>
      </c>
      <c r="U186" s="37">
        <f t="shared" ref="U186:X186" si="94">SUM(U183:U185)</f>
        <v>22145</v>
      </c>
      <c r="V186" s="37">
        <f t="shared" si="94"/>
        <v>28974.17</v>
      </c>
      <c r="W186" s="37">
        <f t="shared" si="94"/>
        <v>18600</v>
      </c>
      <c r="X186" s="37">
        <f t="shared" si="94"/>
        <v>7327.56</v>
      </c>
      <c r="Y186" s="37">
        <f>SUM(Y183:Y185)</f>
        <v>21100</v>
      </c>
      <c r="Z186" s="37">
        <f>SUM(Z183:Z185)</f>
        <v>18183.22</v>
      </c>
      <c r="AA186" s="37">
        <f t="shared" ref="AA186:AF186" si="95">SUM(AA183:AA185)</f>
        <v>24100</v>
      </c>
      <c r="AB186" s="35">
        <f t="shared" si="95"/>
        <v>18795.79</v>
      </c>
      <c r="AC186" s="137">
        <f>SUM(AC183:AC185)</f>
        <v>34100</v>
      </c>
      <c r="AD186" s="137">
        <f t="shared" si="95"/>
        <v>0</v>
      </c>
      <c r="AE186" s="137">
        <f t="shared" si="95"/>
        <v>0</v>
      </c>
      <c r="AF186" s="36">
        <f t="shared" si="95"/>
        <v>0</v>
      </c>
    </row>
    <row r="187" spans="1:32" x14ac:dyDescent="0.25">
      <c r="A187" s="51"/>
      <c r="B187" s="52" t="s">
        <v>283</v>
      </c>
      <c r="C187" s="53">
        <f t="shared" ref="C187:S187" si="96">SUM(C153+C156+C164+C170+C176+C181+C186)</f>
        <v>369343</v>
      </c>
      <c r="D187" s="53">
        <f t="shared" si="96"/>
        <v>389689</v>
      </c>
      <c r="E187" s="53">
        <f t="shared" si="96"/>
        <v>394215.47000000003</v>
      </c>
      <c r="F187" s="53">
        <f t="shared" si="96"/>
        <v>401041</v>
      </c>
      <c r="G187" s="53">
        <f t="shared" si="96"/>
        <v>292819.95</v>
      </c>
      <c r="H187" s="53">
        <f t="shared" si="96"/>
        <v>413610.88</v>
      </c>
      <c r="I187" s="53">
        <f t="shared" si="96"/>
        <v>503866.55</v>
      </c>
      <c r="J187" s="53">
        <f t="shared" si="96"/>
        <v>510092.7</v>
      </c>
      <c r="K187" s="53">
        <f t="shared" si="96"/>
        <v>511386.29</v>
      </c>
      <c r="L187" s="53">
        <f t="shared" si="96"/>
        <v>428586.54</v>
      </c>
      <c r="M187" s="53">
        <f t="shared" si="96"/>
        <v>517076.45999999996</v>
      </c>
      <c r="N187" s="53">
        <f t="shared" si="96"/>
        <v>516843.49</v>
      </c>
      <c r="O187" s="53">
        <f t="shared" si="96"/>
        <v>510575.2099999999</v>
      </c>
      <c r="P187" s="53">
        <f t="shared" si="96"/>
        <v>552644</v>
      </c>
      <c r="Q187" s="53">
        <f t="shared" si="96"/>
        <v>519381.04000000004</v>
      </c>
      <c r="R187" s="53">
        <f t="shared" si="96"/>
        <v>563404</v>
      </c>
      <c r="S187" s="53">
        <f t="shared" si="96"/>
        <v>503759.39000000007</v>
      </c>
      <c r="T187" s="8">
        <f>(P187-N187)/N187</f>
        <v>6.9267603622133286E-2</v>
      </c>
      <c r="U187" s="53">
        <f t="shared" ref="U187:X187" si="97">SUM(U153+U156+U164+U170+U176+U181+U186)</f>
        <v>589996.91999999993</v>
      </c>
      <c r="V187" s="53">
        <f t="shared" si="97"/>
        <v>582732.02</v>
      </c>
      <c r="W187" s="53">
        <f t="shared" si="97"/>
        <v>645303.1</v>
      </c>
      <c r="X187" s="53">
        <f t="shared" si="97"/>
        <v>592239.15999999992</v>
      </c>
      <c r="Y187" s="53">
        <f t="shared" ref="Y187:Z187" si="98">SUM(Y153+Y156+Y164+Y170+Y176+Y181+Y186)</f>
        <v>665359</v>
      </c>
      <c r="Z187" s="53">
        <f t="shared" si="98"/>
        <v>683981.37</v>
      </c>
      <c r="AA187" s="53">
        <f t="shared" ref="AA187:AF187" si="99">SUM(AA153+AA156+AA164+AA170+AA176+AA181+AA186)</f>
        <v>686485</v>
      </c>
      <c r="AB187" s="132">
        <f t="shared" si="99"/>
        <v>539019.12</v>
      </c>
      <c r="AC187" s="139">
        <f t="shared" si="99"/>
        <v>763647</v>
      </c>
      <c r="AD187" s="139">
        <f t="shared" si="99"/>
        <v>0</v>
      </c>
      <c r="AE187" s="139">
        <f t="shared" si="99"/>
        <v>0</v>
      </c>
      <c r="AF187" s="55">
        <f t="shared" si="99"/>
        <v>0</v>
      </c>
    </row>
    <row r="188" spans="1:32" x14ac:dyDescent="0.25">
      <c r="A188" s="28" t="s">
        <v>284</v>
      </c>
      <c r="B188" s="57" t="s">
        <v>285</v>
      </c>
      <c r="C188" s="25"/>
      <c r="D188" s="25"/>
      <c r="E188" s="25"/>
    </row>
    <row r="189" spans="1:32" x14ac:dyDescent="0.25">
      <c r="A189" s="28" t="s">
        <v>286</v>
      </c>
      <c r="B189" s="29" t="s">
        <v>287</v>
      </c>
      <c r="C189" s="25"/>
      <c r="D189" s="25"/>
      <c r="E189" s="25"/>
    </row>
    <row r="190" spans="1:32" x14ac:dyDescent="0.25">
      <c r="A190" s="28" t="s">
        <v>288</v>
      </c>
      <c r="B190" s="29" t="s">
        <v>289</v>
      </c>
      <c r="C190" s="31">
        <v>19103</v>
      </c>
      <c r="D190" s="25">
        <v>19485</v>
      </c>
      <c r="E190" s="25">
        <v>19462.38</v>
      </c>
      <c r="F190" s="25">
        <v>20262</v>
      </c>
      <c r="G190" s="25">
        <v>15287.6</v>
      </c>
      <c r="H190" s="25">
        <v>20256.07</v>
      </c>
      <c r="I190" s="25">
        <v>20073</v>
      </c>
      <c r="J190" s="25">
        <v>20073.03</v>
      </c>
      <c r="K190" s="25">
        <v>20474</v>
      </c>
      <c r="L190" s="25">
        <v>16930.82</v>
      </c>
      <c r="M190" s="25">
        <v>20549.95</v>
      </c>
      <c r="N190" s="25">
        <v>21224.49</v>
      </c>
      <c r="O190" s="25">
        <v>21629.06</v>
      </c>
      <c r="P190" s="25">
        <v>21667</v>
      </c>
      <c r="Q190" s="25">
        <v>21720.17</v>
      </c>
      <c r="R190" s="25">
        <v>22525</v>
      </c>
      <c r="S190" s="25">
        <v>22304.7</v>
      </c>
      <c r="U190" s="25">
        <v>22653</v>
      </c>
      <c r="V190" s="25">
        <v>22389.84</v>
      </c>
      <c r="W190" s="25">
        <v>23608</v>
      </c>
      <c r="X190" s="25">
        <v>23547</v>
      </c>
      <c r="Y190" s="25">
        <v>24462</v>
      </c>
      <c r="Z190" s="25">
        <v>24969.89</v>
      </c>
      <c r="AA190" s="25">
        <v>25440</v>
      </c>
      <c r="AB190" s="26">
        <v>21069.57</v>
      </c>
      <c r="AC190" s="136">
        <v>26227</v>
      </c>
    </row>
    <row r="191" spans="1:32" x14ac:dyDescent="0.25">
      <c r="A191" s="28" t="s">
        <v>290</v>
      </c>
      <c r="B191" s="29" t="s">
        <v>291</v>
      </c>
      <c r="C191" s="31">
        <v>312896</v>
      </c>
      <c r="D191" s="25">
        <v>329591</v>
      </c>
      <c r="E191" s="25">
        <v>294409.38</v>
      </c>
      <c r="F191" s="25">
        <v>337012</v>
      </c>
      <c r="G191" s="25">
        <v>253907.59</v>
      </c>
      <c r="H191" s="25">
        <v>336283.16</v>
      </c>
      <c r="I191" s="25">
        <v>321424.2</v>
      </c>
      <c r="J191" s="25">
        <v>315747.63</v>
      </c>
      <c r="K191" s="25">
        <v>328422.40000000002</v>
      </c>
      <c r="L191" s="25">
        <v>264618.77</v>
      </c>
      <c r="M191" s="25">
        <v>324427.46999999997</v>
      </c>
      <c r="N191" s="25">
        <v>331675</v>
      </c>
      <c r="O191" s="25">
        <v>316159.90000000002</v>
      </c>
      <c r="P191" s="25">
        <v>363650</v>
      </c>
      <c r="Q191" s="25">
        <v>372554.68</v>
      </c>
      <c r="R191" s="25">
        <v>388657</v>
      </c>
      <c r="S191" s="25">
        <v>391119.97</v>
      </c>
      <c r="U191" s="25">
        <v>394646</v>
      </c>
      <c r="V191" s="25">
        <v>409688.51</v>
      </c>
      <c r="W191" s="25">
        <v>568669</v>
      </c>
      <c r="X191" s="25">
        <v>518584.34</v>
      </c>
      <c r="Y191" s="25">
        <v>451618</v>
      </c>
      <c r="Z191" s="25">
        <v>585676.6</v>
      </c>
      <c r="AA191" s="25">
        <v>563306</v>
      </c>
      <c r="AB191" s="26">
        <v>548922.92000000004</v>
      </c>
      <c r="AC191" s="136">
        <v>578169</v>
      </c>
    </row>
    <row r="192" spans="1:32" x14ac:dyDescent="0.25">
      <c r="A192" s="28" t="s">
        <v>292</v>
      </c>
      <c r="B192" s="29" t="s">
        <v>147</v>
      </c>
      <c r="C192" s="25">
        <v>86000</v>
      </c>
      <c r="D192" s="25">
        <v>150000</v>
      </c>
      <c r="E192" s="25">
        <v>173594.34</v>
      </c>
      <c r="F192" s="25">
        <v>150000</v>
      </c>
      <c r="G192" s="25">
        <v>129856.2</v>
      </c>
      <c r="H192" s="25">
        <v>173189.56</v>
      </c>
      <c r="I192" s="25">
        <v>110000</v>
      </c>
      <c r="J192" s="25">
        <v>128682.9</v>
      </c>
      <c r="K192" s="25">
        <v>110000</v>
      </c>
      <c r="L192" s="25">
        <v>114814.3</v>
      </c>
      <c r="M192" s="25">
        <v>135986.6</v>
      </c>
      <c r="N192" s="25">
        <v>111650</v>
      </c>
      <c r="O192" s="25">
        <v>133623.54999999999</v>
      </c>
      <c r="P192" s="25">
        <v>125000</v>
      </c>
      <c r="Q192" s="25">
        <v>107974.96</v>
      </c>
      <c r="R192" s="25">
        <v>130000</v>
      </c>
      <c r="S192" s="25">
        <v>123826.21</v>
      </c>
      <c r="U192" s="25">
        <v>100000</v>
      </c>
      <c r="V192" s="25">
        <v>114257.16</v>
      </c>
      <c r="W192" s="25">
        <v>100000</v>
      </c>
      <c r="X192" s="25">
        <v>107631.48</v>
      </c>
      <c r="Y192" s="25">
        <v>130000</v>
      </c>
      <c r="Z192" s="25">
        <v>102062.01</v>
      </c>
      <c r="AA192" s="25">
        <v>130000</v>
      </c>
      <c r="AB192" s="26">
        <v>104941.33</v>
      </c>
      <c r="AC192" s="136">
        <v>130000</v>
      </c>
    </row>
    <row r="193" spans="1:32" x14ac:dyDescent="0.25">
      <c r="A193" s="28" t="s">
        <v>293</v>
      </c>
      <c r="B193" s="29" t="s">
        <v>149</v>
      </c>
      <c r="C193" s="25"/>
      <c r="D193" s="25"/>
      <c r="E193" s="25"/>
      <c r="F193" s="25"/>
      <c r="G193" s="25"/>
      <c r="I193" s="25">
        <v>20000</v>
      </c>
      <c r="J193" s="25">
        <v>10738.48</v>
      </c>
      <c r="K193" s="25">
        <v>20000</v>
      </c>
      <c r="L193" s="25">
        <v>9538.7800000000007</v>
      </c>
      <c r="M193" s="25">
        <v>13949.32</v>
      </c>
      <c r="N193" s="25">
        <v>20000</v>
      </c>
      <c r="O193" s="25">
        <v>16743.689999999999</v>
      </c>
      <c r="P193" s="25">
        <v>20000</v>
      </c>
      <c r="Q193" s="25">
        <v>13396.04</v>
      </c>
      <c r="R193" s="25">
        <v>20000</v>
      </c>
      <c r="S193" s="25">
        <v>23094.18</v>
      </c>
      <c r="U193" s="25">
        <v>20000</v>
      </c>
      <c r="V193" s="25">
        <v>24016.36</v>
      </c>
      <c r="W193" s="25">
        <v>27300</v>
      </c>
      <c r="X193" s="25">
        <v>31946.99</v>
      </c>
      <c r="Y193" s="25">
        <v>27300</v>
      </c>
      <c r="Z193" s="25">
        <v>33319.33</v>
      </c>
      <c r="AA193" s="25">
        <v>25000</v>
      </c>
      <c r="AB193" s="26">
        <v>16549.75</v>
      </c>
      <c r="AC193" s="136">
        <v>26178</v>
      </c>
    </row>
    <row r="194" spans="1:32" x14ac:dyDescent="0.25">
      <c r="A194" s="28" t="s">
        <v>294</v>
      </c>
      <c r="B194" s="29" t="s">
        <v>151</v>
      </c>
      <c r="C194" s="25"/>
      <c r="D194" s="25"/>
      <c r="E194" s="25"/>
      <c r="F194" s="25"/>
      <c r="G194" s="25"/>
      <c r="I194" s="25">
        <v>20000</v>
      </c>
      <c r="J194" s="25">
        <v>26386.44</v>
      </c>
      <c r="K194" s="25">
        <v>20000</v>
      </c>
      <c r="L194" s="25">
        <v>14959.37</v>
      </c>
      <c r="M194" s="25">
        <v>20988.86</v>
      </c>
      <c r="N194" s="25">
        <v>20000</v>
      </c>
      <c r="O194" s="25">
        <v>24547.58</v>
      </c>
      <c r="P194" s="25">
        <v>20000</v>
      </c>
      <c r="Q194" s="25">
        <v>6779.28</v>
      </c>
      <c r="R194" s="25">
        <v>20000</v>
      </c>
      <c r="S194" s="25">
        <v>4924.51</v>
      </c>
      <c r="U194" s="25">
        <v>20000</v>
      </c>
      <c r="V194" s="25">
        <v>32448.49</v>
      </c>
      <c r="W194" s="25">
        <v>27300</v>
      </c>
      <c r="X194" s="25">
        <v>38346.49</v>
      </c>
      <c r="Y194" s="25">
        <v>27300</v>
      </c>
      <c r="Z194" s="25">
        <v>31970.06</v>
      </c>
      <c r="AA194" s="25">
        <v>25000</v>
      </c>
      <c r="AB194" s="26">
        <v>26122.93</v>
      </c>
      <c r="AC194" s="136">
        <v>26178</v>
      </c>
    </row>
    <row r="195" spans="1:32" x14ac:dyDescent="0.25">
      <c r="A195" s="28" t="s">
        <v>295</v>
      </c>
      <c r="B195" s="29" t="s">
        <v>153</v>
      </c>
      <c r="C195" s="25"/>
      <c r="D195" s="25"/>
      <c r="E195" s="25"/>
      <c r="F195" s="25"/>
      <c r="G195" s="25"/>
      <c r="I195" s="25">
        <v>11771.55</v>
      </c>
      <c r="J195" s="25">
        <v>11763.75</v>
      </c>
      <c r="K195" s="25">
        <v>13018.47</v>
      </c>
      <c r="L195" s="25">
        <v>8802.44</v>
      </c>
      <c r="M195" s="25">
        <v>12105.65</v>
      </c>
      <c r="N195" s="25">
        <v>13276.25</v>
      </c>
      <c r="O195" s="25">
        <v>12660.4</v>
      </c>
      <c r="P195" s="25">
        <v>13520</v>
      </c>
      <c r="Q195" s="25">
        <v>14459.19</v>
      </c>
      <c r="R195" s="25">
        <v>15509</v>
      </c>
      <c r="S195" s="25">
        <v>10774.66</v>
      </c>
      <c r="U195" s="25">
        <v>15937</v>
      </c>
      <c r="V195" s="25">
        <v>18343.57</v>
      </c>
      <c r="W195" s="25">
        <v>22000</v>
      </c>
      <c r="X195" s="25">
        <v>31606.5</v>
      </c>
      <c r="Y195" s="25">
        <v>34575</v>
      </c>
      <c r="Z195" s="25">
        <v>34854.53</v>
      </c>
      <c r="AA195" s="25">
        <v>37554</v>
      </c>
      <c r="AB195" s="26">
        <v>25522.5</v>
      </c>
      <c r="AC195" s="136">
        <v>38715</v>
      </c>
    </row>
    <row r="196" spans="1:32" x14ac:dyDescent="0.25">
      <c r="A196" s="28" t="s">
        <v>296</v>
      </c>
      <c r="B196" s="29" t="s">
        <v>297</v>
      </c>
      <c r="C196" s="25">
        <v>46000</v>
      </c>
      <c r="D196" s="25">
        <v>46750</v>
      </c>
      <c r="E196" s="25">
        <v>42165.5</v>
      </c>
      <c r="F196" s="25">
        <v>53376</v>
      </c>
      <c r="G196" s="25">
        <v>31353</v>
      </c>
      <c r="H196" s="25">
        <v>41001.5</v>
      </c>
      <c r="I196" s="25">
        <v>53376</v>
      </c>
      <c r="J196" s="25">
        <v>40058.5</v>
      </c>
      <c r="K196" s="25">
        <v>53376</v>
      </c>
      <c r="L196" s="25">
        <v>31362.5</v>
      </c>
      <c r="M196" s="25">
        <v>38810</v>
      </c>
      <c r="N196" s="25">
        <v>53376</v>
      </c>
      <c r="O196" s="25">
        <v>36783.5</v>
      </c>
      <c r="P196" s="25">
        <v>53376</v>
      </c>
      <c r="Q196" s="25">
        <v>36635.5</v>
      </c>
      <c r="R196" s="25">
        <v>53376</v>
      </c>
      <c r="S196" s="25">
        <v>31249</v>
      </c>
      <c r="U196" s="25">
        <v>38000</v>
      </c>
      <c r="V196" s="25">
        <v>21048</v>
      </c>
      <c r="W196" s="25">
        <v>38000</v>
      </c>
      <c r="X196" s="25">
        <v>28368</v>
      </c>
      <c r="Y196" s="25">
        <v>30000</v>
      </c>
      <c r="Z196" s="25">
        <v>27290</v>
      </c>
      <c r="AA196" s="25">
        <v>25000</v>
      </c>
      <c r="AB196" s="26">
        <v>18086.05</v>
      </c>
      <c r="AC196" s="136">
        <v>25000</v>
      </c>
    </row>
    <row r="197" spans="1:32" x14ac:dyDescent="0.25">
      <c r="A197" s="32"/>
      <c r="B197" s="33" t="s">
        <v>24</v>
      </c>
      <c r="C197" s="34">
        <f t="shared" ref="C197:R197" si="100">SUM(C190:C196)</f>
        <v>463999</v>
      </c>
      <c r="D197" s="34">
        <f t="shared" si="100"/>
        <v>545826</v>
      </c>
      <c r="E197" s="34">
        <f t="shared" si="100"/>
        <v>529631.6</v>
      </c>
      <c r="F197" s="34">
        <f t="shared" si="100"/>
        <v>560650</v>
      </c>
      <c r="G197" s="34">
        <f t="shared" si="100"/>
        <v>430404.39</v>
      </c>
      <c r="H197" s="34">
        <f t="shared" si="100"/>
        <v>570730.29</v>
      </c>
      <c r="I197" s="34">
        <f t="shared" si="100"/>
        <v>556644.75</v>
      </c>
      <c r="J197" s="34">
        <f t="shared" si="100"/>
        <v>553450.73</v>
      </c>
      <c r="K197" s="34">
        <f t="shared" si="100"/>
        <v>565290.87</v>
      </c>
      <c r="L197" s="34">
        <f t="shared" si="100"/>
        <v>461026.98000000004</v>
      </c>
      <c r="M197" s="34">
        <f t="shared" si="100"/>
        <v>566817.85</v>
      </c>
      <c r="N197" s="34">
        <f t="shared" si="100"/>
        <v>571201.74</v>
      </c>
      <c r="O197" s="34">
        <f t="shared" si="100"/>
        <v>562147.68000000005</v>
      </c>
      <c r="P197" s="34">
        <f t="shared" si="100"/>
        <v>617213</v>
      </c>
      <c r="Q197" s="34">
        <f t="shared" si="100"/>
        <v>573519.81999999995</v>
      </c>
      <c r="R197" s="34">
        <f t="shared" si="100"/>
        <v>650067</v>
      </c>
      <c r="S197" s="37">
        <f>SUM(S190:S196)</f>
        <v>607293.2300000001</v>
      </c>
      <c r="U197" s="37">
        <f t="shared" ref="U197:X197" si="101">SUM(U190:U196)</f>
        <v>611236</v>
      </c>
      <c r="V197" s="37">
        <f t="shared" si="101"/>
        <v>642191.92999999993</v>
      </c>
      <c r="W197" s="37">
        <f t="shared" si="101"/>
        <v>806877</v>
      </c>
      <c r="X197" s="37">
        <f t="shared" si="101"/>
        <v>780030.8</v>
      </c>
      <c r="Y197" s="37">
        <f t="shared" ref="Y197:AF197" si="102">SUM(Y190:Y196)</f>
        <v>725255</v>
      </c>
      <c r="Z197" s="37">
        <f t="shared" si="102"/>
        <v>840142.42</v>
      </c>
      <c r="AA197" s="37">
        <f t="shared" si="102"/>
        <v>831300</v>
      </c>
      <c r="AB197" s="35">
        <f t="shared" si="102"/>
        <v>761215.05</v>
      </c>
      <c r="AC197" s="137">
        <f t="shared" si="102"/>
        <v>850467</v>
      </c>
      <c r="AD197" s="137">
        <f t="shared" si="102"/>
        <v>0</v>
      </c>
      <c r="AE197" s="137">
        <f t="shared" si="102"/>
        <v>0</v>
      </c>
      <c r="AF197" s="36">
        <f t="shared" si="102"/>
        <v>0</v>
      </c>
    </row>
    <row r="198" spans="1:32" x14ac:dyDescent="0.25">
      <c r="A198" s="28" t="s">
        <v>298</v>
      </c>
      <c r="B198" s="29" t="s">
        <v>299</v>
      </c>
      <c r="C198" s="25"/>
      <c r="D198" s="25"/>
      <c r="E198" s="25"/>
      <c r="F198" s="25"/>
      <c r="G198" s="25"/>
    </row>
    <row r="199" spans="1:32" x14ac:dyDescent="0.25">
      <c r="A199" s="28" t="s">
        <v>300</v>
      </c>
      <c r="B199" s="29" t="s">
        <v>301</v>
      </c>
      <c r="C199" s="25">
        <v>36000</v>
      </c>
      <c r="D199" s="25">
        <v>36000</v>
      </c>
      <c r="E199" s="25">
        <v>38705.97</v>
      </c>
      <c r="F199" s="25">
        <v>36000</v>
      </c>
      <c r="G199" s="25">
        <v>29017.16</v>
      </c>
      <c r="H199" s="25">
        <v>43282.74</v>
      </c>
      <c r="I199" s="25">
        <v>42000</v>
      </c>
      <c r="J199" s="25">
        <v>43436.58</v>
      </c>
      <c r="K199" s="25">
        <v>42000</v>
      </c>
      <c r="L199" s="25">
        <v>27891.52</v>
      </c>
      <c r="M199" s="25">
        <v>38639.99</v>
      </c>
      <c r="N199" s="25">
        <v>42000</v>
      </c>
      <c r="O199" s="25">
        <v>43228.08</v>
      </c>
      <c r="P199" s="25">
        <v>42000</v>
      </c>
      <c r="Q199" s="25">
        <v>33020.019999999997</v>
      </c>
      <c r="R199" s="25">
        <v>35000</v>
      </c>
      <c r="S199" s="25">
        <v>32392.5</v>
      </c>
      <c r="U199" s="25">
        <v>30000</v>
      </c>
      <c r="V199" s="25">
        <v>28512.01</v>
      </c>
      <c r="W199" s="25">
        <v>30000</v>
      </c>
      <c r="X199" s="25">
        <v>24783.64</v>
      </c>
      <c r="Y199" s="25">
        <v>30000</v>
      </c>
      <c r="Z199" s="25">
        <v>32906.65</v>
      </c>
      <c r="AA199" s="25">
        <v>28000</v>
      </c>
      <c r="AB199" s="26">
        <v>26609.9</v>
      </c>
      <c r="AC199" s="136">
        <v>33000</v>
      </c>
    </row>
    <row r="200" spans="1:32" x14ac:dyDescent="0.25">
      <c r="A200" s="32"/>
      <c r="B200" s="33" t="s">
        <v>24</v>
      </c>
      <c r="C200" s="34">
        <f t="shared" ref="C200:R200" si="103">SUM(C199:C199)</f>
        <v>36000</v>
      </c>
      <c r="D200" s="34">
        <f t="shared" si="103"/>
        <v>36000</v>
      </c>
      <c r="E200" s="34">
        <f t="shared" si="103"/>
        <v>38705.97</v>
      </c>
      <c r="F200" s="34">
        <f t="shared" si="103"/>
        <v>36000</v>
      </c>
      <c r="G200" s="34">
        <f t="shared" si="103"/>
        <v>29017.16</v>
      </c>
      <c r="H200" s="34">
        <f t="shared" si="103"/>
        <v>43282.74</v>
      </c>
      <c r="I200" s="34">
        <f t="shared" si="103"/>
        <v>42000</v>
      </c>
      <c r="J200" s="34">
        <f t="shared" si="103"/>
        <v>43436.58</v>
      </c>
      <c r="K200" s="34">
        <f t="shared" si="103"/>
        <v>42000</v>
      </c>
      <c r="L200" s="34">
        <f t="shared" si="103"/>
        <v>27891.52</v>
      </c>
      <c r="M200" s="34">
        <f t="shared" si="103"/>
        <v>38639.99</v>
      </c>
      <c r="N200" s="34">
        <f t="shared" si="103"/>
        <v>42000</v>
      </c>
      <c r="O200" s="34">
        <f t="shared" si="103"/>
        <v>43228.08</v>
      </c>
      <c r="P200" s="34">
        <f t="shared" si="103"/>
        <v>42000</v>
      </c>
      <c r="Q200" s="34">
        <f t="shared" si="103"/>
        <v>33020.019999999997</v>
      </c>
      <c r="R200" s="34">
        <f t="shared" si="103"/>
        <v>35000</v>
      </c>
      <c r="S200" s="37">
        <f>SUM(S199)</f>
        <v>32392.5</v>
      </c>
      <c r="U200" s="37">
        <f t="shared" ref="U200:X200" si="104">SUM(U199)</f>
        <v>30000</v>
      </c>
      <c r="V200" s="37">
        <f t="shared" si="104"/>
        <v>28512.01</v>
      </c>
      <c r="W200" s="37">
        <f t="shared" si="104"/>
        <v>30000</v>
      </c>
      <c r="X200" s="37">
        <f t="shared" si="104"/>
        <v>24783.64</v>
      </c>
      <c r="Y200" s="37">
        <f t="shared" ref="Y200:AF200" si="105">SUM(Y199:Y199)</f>
        <v>30000</v>
      </c>
      <c r="Z200" s="37">
        <f t="shared" si="105"/>
        <v>32906.65</v>
      </c>
      <c r="AA200" s="37">
        <f t="shared" si="105"/>
        <v>28000</v>
      </c>
      <c r="AB200" s="35">
        <f t="shared" si="105"/>
        <v>26609.9</v>
      </c>
      <c r="AC200" s="137">
        <f t="shared" si="105"/>
        <v>33000</v>
      </c>
      <c r="AD200" s="137">
        <f t="shared" si="105"/>
        <v>0</v>
      </c>
      <c r="AE200" s="137">
        <f t="shared" si="105"/>
        <v>0</v>
      </c>
      <c r="AF200" s="36">
        <f t="shared" si="105"/>
        <v>0</v>
      </c>
    </row>
    <row r="201" spans="1:32" x14ac:dyDescent="0.25">
      <c r="A201" s="28" t="s">
        <v>302</v>
      </c>
      <c r="B201" s="29" t="s">
        <v>303</v>
      </c>
      <c r="C201" s="25"/>
      <c r="D201" s="25"/>
      <c r="E201" s="25"/>
      <c r="F201" s="25"/>
      <c r="G201" s="25"/>
    </row>
    <row r="202" spans="1:32" x14ac:dyDescent="0.25">
      <c r="A202" s="28" t="s">
        <v>304</v>
      </c>
      <c r="B202" s="29" t="s">
        <v>254</v>
      </c>
      <c r="C202" s="25">
        <v>3225</v>
      </c>
      <c r="D202" s="25">
        <v>3225</v>
      </c>
      <c r="E202" s="25">
        <v>2257.44</v>
      </c>
      <c r="F202" s="25">
        <v>3225</v>
      </c>
      <c r="G202" s="25">
        <v>1928.91</v>
      </c>
      <c r="H202" s="25">
        <v>2694.29</v>
      </c>
      <c r="I202" s="25">
        <v>3225</v>
      </c>
      <c r="J202" s="25">
        <v>2533.04</v>
      </c>
      <c r="K202" s="25">
        <v>3225</v>
      </c>
      <c r="L202" s="25">
        <v>1300.95</v>
      </c>
      <c r="M202" s="25">
        <v>2205.87</v>
      </c>
      <c r="N202" s="25">
        <v>3250</v>
      </c>
      <c r="O202" s="25">
        <v>1880.79</v>
      </c>
      <c r="P202" s="25">
        <v>3500</v>
      </c>
      <c r="Q202" s="25">
        <v>2326.73</v>
      </c>
      <c r="R202" s="25">
        <v>3500</v>
      </c>
      <c r="S202" s="25">
        <v>1179.6300000000001</v>
      </c>
      <c r="U202" s="25">
        <v>3500</v>
      </c>
      <c r="V202" s="25">
        <v>3991.74</v>
      </c>
      <c r="W202" s="25">
        <v>3500</v>
      </c>
      <c r="X202" s="25">
        <v>2986.85</v>
      </c>
      <c r="Y202" s="25">
        <v>4000</v>
      </c>
      <c r="Z202" s="25">
        <v>3574.53</v>
      </c>
      <c r="AA202" s="25">
        <v>4000</v>
      </c>
      <c r="AB202" s="26">
        <v>2780.88</v>
      </c>
      <c r="AC202" s="136">
        <v>4000</v>
      </c>
    </row>
    <row r="203" spans="1:32" x14ac:dyDescent="0.25">
      <c r="A203" s="28" t="s">
        <v>305</v>
      </c>
      <c r="B203" s="29" t="s">
        <v>306</v>
      </c>
      <c r="C203" s="25">
        <v>16000</v>
      </c>
      <c r="D203" s="25">
        <v>16000</v>
      </c>
      <c r="E203" s="25">
        <v>14153.86</v>
      </c>
      <c r="F203" s="25">
        <v>16000</v>
      </c>
      <c r="G203" s="25">
        <v>11173.7</v>
      </c>
      <c r="H203" s="25">
        <v>16729.78</v>
      </c>
      <c r="I203" s="25">
        <v>16000</v>
      </c>
      <c r="J203" s="25">
        <v>16789.490000000002</v>
      </c>
      <c r="K203" s="25">
        <v>17500</v>
      </c>
      <c r="L203" s="25">
        <v>14245.29</v>
      </c>
      <c r="M203" s="25">
        <v>20346.560000000001</v>
      </c>
      <c r="N203" s="25">
        <v>17500</v>
      </c>
      <c r="O203" s="25">
        <v>20256.5</v>
      </c>
      <c r="P203" s="25">
        <v>20000</v>
      </c>
      <c r="Q203" s="25">
        <v>23725.64</v>
      </c>
      <c r="R203" s="25">
        <v>23000</v>
      </c>
      <c r="S203" s="25">
        <v>24034.81</v>
      </c>
      <c r="U203" s="25">
        <v>21000</v>
      </c>
      <c r="V203" s="25">
        <v>20960.64</v>
      </c>
      <c r="W203" s="25">
        <v>21000</v>
      </c>
      <c r="X203" s="25">
        <v>19816.89</v>
      </c>
      <c r="Y203" s="25">
        <v>21000</v>
      </c>
      <c r="Z203" s="25">
        <v>25941.07</v>
      </c>
      <c r="AA203" s="25">
        <v>25000</v>
      </c>
      <c r="AB203" s="26">
        <v>16898.27</v>
      </c>
      <c r="AC203" s="136">
        <v>25000</v>
      </c>
    </row>
    <row r="204" spans="1:32" x14ac:dyDescent="0.25">
      <c r="A204" s="28" t="s">
        <v>307</v>
      </c>
      <c r="B204" s="29" t="s">
        <v>183</v>
      </c>
      <c r="C204" s="25">
        <v>600</v>
      </c>
      <c r="D204" s="25">
        <v>600</v>
      </c>
      <c r="E204" s="25">
        <v>0</v>
      </c>
      <c r="F204" s="25">
        <v>600</v>
      </c>
      <c r="G204" s="25">
        <v>53.26</v>
      </c>
      <c r="H204" s="25">
        <v>53.25</v>
      </c>
      <c r="I204" s="25">
        <v>600</v>
      </c>
      <c r="J204" s="25">
        <v>470.89</v>
      </c>
      <c r="K204" s="25">
        <v>600</v>
      </c>
      <c r="L204" s="25">
        <v>0</v>
      </c>
      <c r="M204" s="25">
        <v>0</v>
      </c>
      <c r="N204" s="25">
        <v>600</v>
      </c>
      <c r="O204" s="25">
        <v>144.1</v>
      </c>
      <c r="P204" s="25">
        <v>600</v>
      </c>
      <c r="Q204" s="25">
        <v>43.99</v>
      </c>
      <c r="R204" s="25">
        <v>600</v>
      </c>
      <c r="S204" s="25">
        <v>0</v>
      </c>
      <c r="U204" s="25">
        <v>600</v>
      </c>
      <c r="V204" s="25">
        <v>0</v>
      </c>
      <c r="W204" s="25">
        <v>600</v>
      </c>
      <c r="X204" s="25">
        <v>578.91</v>
      </c>
      <c r="Y204" s="25">
        <v>600</v>
      </c>
      <c r="Z204" s="25">
        <v>0</v>
      </c>
      <c r="AA204" s="25">
        <v>600</v>
      </c>
      <c r="AB204" s="26">
        <v>6.8</v>
      </c>
      <c r="AC204" s="136">
        <v>0</v>
      </c>
    </row>
    <row r="205" spans="1:32" x14ac:dyDescent="0.25">
      <c r="A205" s="32"/>
      <c r="B205" s="33" t="s">
        <v>24</v>
      </c>
      <c r="C205" s="34">
        <f t="shared" ref="C205:R205" si="106">SUM(C202:C204)</f>
        <v>19825</v>
      </c>
      <c r="D205" s="34">
        <f t="shared" si="106"/>
        <v>19825</v>
      </c>
      <c r="E205" s="34">
        <f t="shared" si="106"/>
        <v>16411.3</v>
      </c>
      <c r="F205" s="34">
        <f t="shared" si="106"/>
        <v>19825</v>
      </c>
      <c r="G205" s="34">
        <f t="shared" si="106"/>
        <v>13155.87</v>
      </c>
      <c r="H205" s="34">
        <f t="shared" si="106"/>
        <v>19477.32</v>
      </c>
      <c r="I205" s="34">
        <f t="shared" si="106"/>
        <v>19825</v>
      </c>
      <c r="J205" s="34">
        <f t="shared" si="106"/>
        <v>19793.420000000002</v>
      </c>
      <c r="K205" s="34">
        <f t="shared" si="106"/>
        <v>21325</v>
      </c>
      <c r="L205" s="34">
        <f t="shared" si="106"/>
        <v>15546.240000000002</v>
      </c>
      <c r="M205" s="34">
        <f t="shared" si="106"/>
        <v>22552.43</v>
      </c>
      <c r="N205" s="34">
        <f t="shared" si="106"/>
        <v>21350</v>
      </c>
      <c r="O205" s="34">
        <f t="shared" si="106"/>
        <v>22281.39</v>
      </c>
      <c r="P205" s="34">
        <f t="shared" si="106"/>
        <v>24100</v>
      </c>
      <c r="Q205" s="34">
        <f t="shared" si="106"/>
        <v>26096.36</v>
      </c>
      <c r="R205" s="34">
        <f t="shared" si="106"/>
        <v>27100</v>
      </c>
      <c r="S205" s="37">
        <f>SUM(S202:S204)</f>
        <v>25214.440000000002</v>
      </c>
      <c r="U205" s="37">
        <f t="shared" ref="U205:X205" si="107">SUM(U202:U204)</f>
        <v>25100</v>
      </c>
      <c r="V205" s="37">
        <f t="shared" si="107"/>
        <v>24952.379999999997</v>
      </c>
      <c r="W205" s="37">
        <f t="shared" si="107"/>
        <v>25100</v>
      </c>
      <c r="X205" s="37">
        <f t="shared" si="107"/>
        <v>23382.649999999998</v>
      </c>
      <c r="Y205" s="37">
        <f t="shared" ref="Y205:AF205" si="108">SUM(Y202:Y204)</f>
        <v>25600</v>
      </c>
      <c r="Z205" s="37">
        <f t="shared" si="108"/>
        <v>29515.599999999999</v>
      </c>
      <c r="AA205" s="37">
        <f t="shared" si="108"/>
        <v>29600</v>
      </c>
      <c r="AB205" s="35">
        <f t="shared" si="108"/>
        <v>19685.95</v>
      </c>
      <c r="AC205" s="137">
        <f t="shared" si="108"/>
        <v>29000</v>
      </c>
      <c r="AD205" s="137">
        <f t="shared" si="108"/>
        <v>0</v>
      </c>
      <c r="AE205" s="137">
        <f t="shared" si="108"/>
        <v>0</v>
      </c>
      <c r="AF205" s="36">
        <f t="shared" si="108"/>
        <v>0</v>
      </c>
    </row>
    <row r="206" spans="1:32" x14ac:dyDescent="0.25">
      <c r="A206" s="28" t="s">
        <v>308</v>
      </c>
      <c r="B206" s="29" t="s">
        <v>309</v>
      </c>
      <c r="C206" s="25"/>
      <c r="D206" s="25"/>
      <c r="E206" s="25"/>
      <c r="F206" s="25"/>
      <c r="G206" s="25"/>
    </row>
    <row r="207" spans="1:32" x14ac:dyDescent="0.25">
      <c r="A207" s="28" t="s">
        <v>310</v>
      </c>
      <c r="B207" s="29" t="s">
        <v>59</v>
      </c>
      <c r="C207" s="25">
        <v>7000</v>
      </c>
      <c r="D207" s="25">
        <v>7000</v>
      </c>
      <c r="E207" s="25">
        <v>6938.8</v>
      </c>
      <c r="F207" s="25">
        <v>9000</v>
      </c>
      <c r="G207" s="25">
        <v>5233.7700000000004</v>
      </c>
      <c r="H207" s="25">
        <v>7353.59</v>
      </c>
      <c r="I207" s="25">
        <v>9000</v>
      </c>
      <c r="J207" s="25">
        <v>6960.64</v>
      </c>
      <c r="K207" s="25">
        <v>9000</v>
      </c>
      <c r="L207" s="25">
        <v>5559.22</v>
      </c>
      <c r="M207" s="25">
        <v>6521.25</v>
      </c>
      <c r="N207" s="25">
        <v>9000</v>
      </c>
      <c r="O207" s="25">
        <v>6713.16</v>
      </c>
      <c r="P207" s="25">
        <v>8000</v>
      </c>
      <c r="Q207" s="25">
        <v>5711.09</v>
      </c>
      <c r="R207" s="25">
        <v>8000</v>
      </c>
      <c r="S207" s="25">
        <v>4634.7299999999996</v>
      </c>
      <c r="U207" s="25">
        <v>6000</v>
      </c>
      <c r="V207" s="25">
        <v>1396.51</v>
      </c>
      <c r="W207" s="25">
        <v>6000</v>
      </c>
      <c r="X207" s="25">
        <v>3197.61</v>
      </c>
      <c r="Y207" s="25">
        <v>4000</v>
      </c>
      <c r="Z207" s="25">
        <v>2969.92</v>
      </c>
      <c r="AA207" s="25">
        <v>4000</v>
      </c>
      <c r="AB207" s="26">
        <v>4250.68</v>
      </c>
      <c r="AC207" s="136">
        <v>10000</v>
      </c>
    </row>
    <row r="208" spans="1:32" x14ac:dyDescent="0.25">
      <c r="A208" s="28" t="s">
        <v>311</v>
      </c>
      <c r="B208" s="29" t="s">
        <v>312</v>
      </c>
      <c r="C208" s="25">
        <v>1700</v>
      </c>
      <c r="D208" s="25">
        <v>2000</v>
      </c>
      <c r="E208" s="25">
        <v>1059.5</v>
      </c>
      <c r="F208" s="25">
        <v>2000</v>
      </c>
      <c r="G208" s="25">
        <v>30</v>
      </c>
      <c r="H208" s="25">
        <v>1124.5</v>
      </c>
      <c r="I208" s="25">
        <v>2000</v>
      </c>
      <c r="J208" s="25">
        <v>1130</v>
      </c>
      <c r="K208" s="25">
        <v>2000</v>
      </c>
      <c r="L208" s="25">
        <v>30</v>
      </c>
      <c r="M208" s="25">
        <v>1074.5</v>
      </c>
      <c r="N208" s="25">
        <v>2000</v>
      </c>
      <c r="O208" s="25">
        <v>1273</v>
      </c>
      <c r="P208" s="25">
        <v>1500</v>
      </c>
      <c r="Q208" s="25">
        <v>1163</v>
      </c>
      <c r="R208" s="25">
        <v>1500</v>
      </c>
      <c r="S208" s="25">
        <v>175</v>
      </c>
      <c r="U208" s="25">
        <v>1100</v>
      </c>
      <c r="V208" s="25">
        <v>458.94</v>
      </c>
      <c r="W208" s="25">
        <v>1100</v>
      </c>
      <c r="X208" s="25">
        <v>10</v>
      </c>
      <c r="Y208" s="25">
        <v>1100</v>
      </c>
      <c r="Z208" s="25">
        <v>610</v>
      </c>
      <c r="AA208" s="25">
        <v>1100</v>
      </c>
      <c r="AB208" s="26">
        <v>0</v>
      </c>
      <c r="AC208" s="136">
        <v>1000</v>
      </c>
    </row>
    <row r="209" spans="1:32" x14ac:dyDescent="0.25">
      <c r="A209" s="28" t="s">
        <v>313</v>
      </c>
      <c r="B209" s="29" t="s">
        <v>65</v>
      </c>
      <c r="C209" s="25">
        <v>2000</v>
      </c>
      <c r="D209" s="25">
        <v>2000</v>
      </c>
      <c r="E209" s="25">
        <v>310</v>
      </c>
      <c r="F209" s="25">
        <v>2000</v>
      </c>
      <c r="G209" s="25">
        <v>0</v>
      </c>
      <c r="H209" s="25">
        <v>626.11</v>
      </c>
      <c r="I209" s="25">
        <v>2000</v>
      </c>
      <c r="J209" s="25">
        <v>986</v>
      </c>
      <c r="K209" s="25">
        <v>2000</v>
      </c>
      <c r="L209" s="25">
        <v>120</v>
      </c>
      <c r="M209" s="25">
        <v>120</v>
      </c>
      <c r="N209" s="25">
        <v>2000</v>
      </c>
      <c r="O209" s="25">
        <v>1231</v>
      </c>
      <c r="P209" s="25">
        <v>2000</v>
      </c>
      <c r="Q209" s="25">
        <v>240</v>
      </c>
      <c r="R209" s="25">
        <v>2000</v>
      </c>
      <c r="S209" s="25">
        <v>-58</v>
      </c>
      <c r="U209" s="25">
        <v>2000</v>
      </c>
      <c r="V209" s="25">
        <v>363</v>
      </c>
      <c r="W209" s="25">
        <v>2000</v>
      </c>
      <c r="X209" s="25">
        <v>1359</v>
      </c>
      <c r="Y209" s="25">
        <v>2000</v>
      </c>
      <c r="Z209" s="25">
        <v>715.72</v>
      </c>
      <c r="AA209" s="25">
        <v>2000</v>
      </c>
      <c r="AB209" s="26">
        <v>63</v>
      </c>
      <c r="AC209" s="136">
        <v>3000</v>
      </c>
    </row>
    <row r="210" spans="1:32" x14ac:dyDescent="0.25">
      <c r="A210" s="28" t="s">
        <v>314</v>
      </c>
      <c r="B210" s="29" t="s">
        <v>315</v>
      </c>
      <c r="C210" s="25">
        <v>300</v>
      </c>
      <c r="D210" s="25">
        <v>300</v>
      </c>
      <c r="E210" s="25">
        <v>350</v>
      </c>
      <c r="F210" s="25">
        <v>500</v>
      </c>
      <c r="G210" s="25">
        <v>340</v>
      </c>
      <c r="H210" s="25">
        <v>340</v>
      </c>
      <c r="I210" s="25">
        <v>500</v>
      </c>
      <c r="J210" s="25">
        <v>900.2</v>
      </c>
      <c r="K210" s="25">
        <v>500</v>
      </c>
      <c r="L210" s="25">
        <v>0</v>
      </c>
      <c r="M210" s="25">
        <v>0</v>
      </c>
      <c r="N210" s="25">
        <v>500</v>
      </c>
      <c r="O210" s="25">
        <v>280</v>
      </c>
      <c r="P210" s="25">
        <v>500</v>
      </c>
      <c r="Q210" s="25">
        <v>276.7</v>
      </c>
      <c r="R210" s="25">
        <v>500</v>
      </c>
      <c r="S210" s="25">
        <v>340</v>
      </c>
      <c r="U210" s="25">
        <v>500</v>
      </c>
      <c r="V210" s="25">
        <v>610</v>
      </c>
      <c r="W210" s="25">
        <v>500</v>
      </c>
      <c r="X210" s="25">
        <v>719.5</v>
      </c>
      <c r="Y210" s="25">
        <v>500</v>
      </c>
      <c r="Z210" s="25">
        <v>0</v>
      </c>
      <c r="AA210" s="25">
        <v>750</v>
      </c>
      <c r="AB210" s="26">
        <v>0</v>
      </c>
      <c r="AC210" s="136">
        <v>750</v>
      </c>
    </row>
    <row r="211" spans="1:32" x14ac:dyDescent="0.25">
      <c r="A211" s="32"/>
      <c r="B211" s="33" t="s">
        <v>24</v>
      </c>
      <c r="C211" s="34">
        <f t="shared" ref="C211:R211" si="109">SUM(C207:C210)</f>
        <v>11000</v>
      </c>
      <c r="D211" s="34">
        <f t="shared" si="109"/>
        <v>11300</v>
      </c>
      <c r="E211" s="34">
        <f t="shared" si="109"/>
        <v>8658.2999999999993</v>
      </c>
      <c r="F211" s="34">
        <f t="shared" si="109"/>
        <v>13500</v>
      </c>
      <c r="G211" s="34">
        <f t="shared" si="109"/>
        <v>5603.77</v>
      </c>
      <c r="H211" s="34">
        <f t="shared" si="109"/>
        <v>9444.2000000000007</v>
      </c>
      <c r="I211" s="34">
        <f t="shared" si="109"/>
        <v>13500</v>
      </c>
      <c r="J211" s="34">
        <f t="shared" si="109"/>
        <v>9976.84</v>
      </c>
      <c r="K211" s="34">
        <f t="shared" si="109"/>
        <v>13500</v>
      </c>
      <c r="L211" s="34">
        <f t="shared" si="109"/>
        <v>5709.22</v>
      </c>
      <c r="M211" s="34">
        <f t="shared" si="109"/>
        <v>7715.75</v>
      </c>
      <c r="N211" s="34">
        <f t="shared" si="109"/>
        <v>13500</v>
      </c>
      <c r="O211" s="34">
        <f t="shared" si="109"/>
        <v>9497.16</v>
      </c>
      <c r="P211" s="34">
        <f t="shared" si="109"/>
        <v>12000</v>
      </c>
      <c r="Q211" s="34">
        <f t="shared" si="109"/>
        <v>7390.79</v>
      </c>
      <c r="R211" s="34">
        <f t="shared" si="109"/>
        <v>12000</v>
      </c>
      <c r="S211" s="37">
        <f>SUM(S207:S210)</f>
        <v>5091.7299999999996</v>
      </c>
      <c r="U211" s="37">
        <f t="shared" ref="U211:X211" si="110">SUM(U207:U210)</f>
        <v>9600</v>
      </c>
      <c r="V211" s="37">
        <f t="shared" si="110"/>
        <v>2828.45</v>
      </c>
      <c r="W211" s="37">
        <f t="shared" si="110"/>
        <v>9600</v>
      </c>
      <c r="X211" s="37">
        <f t="shared" si="110"/>
        <v>5286.1100000000006</v>
      </c>
      <c r="Y211" s="37">
        <f t="shared" ref="Y211:AF211" si="111">SUM(Y207:Y210)</f>
        <v>7600</v>
      </c>
      <c r="Z211" s="37">
        <f t="shared" si="111"/>
        <v>4295.6400000000003</v>
      </c>
      <c r="AA211" s="37">
        <f t="shared" si="111"/>
        <v>7850</v>
      </c>
      <c r="AB211" s="35">
        <f t="shared" si="111"/>
        <v>4313.68</v>
      </c>
      <c r="AC211" s="137">
        <f t="shared" si="111"/>
        <v>14750</v>
      </c>
      <c r="AD211" s="137">
        <f t="shared" si="111"/>
        <v>0</v>
      </c>
      <c r="AE211" s="137">
        <f t="shared" si="111"/>
        <v>0</v>
      </c>
      <c r="AF211" s="36">
        <f t="shared" si="111"/>
        <v>0</v>
      </c>
    </row>
    <row r="212" spans="1:32" x14ac:dyDescent="0.25">
      <c r="A212" s="28" t="s">
        <v>316</v>
      </c>
      <c r="B212" s="29" t="s">
        <v>317</v>
      </c>
      <c r="C212" s="25"/>
      <c r="D212" s="25"/>
      <c r="E212" s="25"/>
      <c r="F212" s="25"/>
      <c r="G212" s="25"/>
    </row>
    <row r="213" spans="1:32" x14ac:dyDescent="0.25">
      <c r="A213" s="28" t="s">
        <v>318</v>
      </c>
      <c r="B213" s="29" t="s">
        <v>73</v>
      </c>
      <c r="C213" s="25">
        <v>500</v>
      </c>
      <c r="D213" s="25">
        <v>500</v>
      </c>
      <c r="E213" s="25">
        <v>405.63</v>
      </c>
      <c r="F213" s="25">
        <v>500</v>
      </c>
      <c r="G213" s="25">
        <v>761</v>
      </c>
      <c r="H213" s="25">
        <v>1182.74</v>
      </c>
      <c r="I213" s="25">
        <v>1050</v>
      </c>
      <c r="J213" s="25">
        <v>1203.77</v>
      </c>
      <c r="K213" s="25">
        <v>1250</v>
      </c>
      <c r="L213" s="25">
        <v>939.84</v>
      </c>
      <c r="M213" s="25">
        <v>1215.72</v>
      </c>
      <c r="N213" s="25">
        <v>1250</v>
      </c>
      <c r="O213" s="25">
        <v>1276.18</v>
      </c>
      <c r="P213" s="25">
        <v>1250</v>
      </c>
      <c r="Q213" s="25">
        <v>1055.45</v>
      </c>
      <c r="R213" s="25">
        <v>1250</v>
      </c>
      <c r="S213" s="25">
        <v>1030.06</v>
      </c>
      <c r="U213" s="25">
        <v>1250</v>
      </c>
      <c r="V213" s="25">
        <v>855.87</v>
      </c>
      <c r="W213" s="25">
        <v>1300</v>
      </c>
      <c r="X213" s="25">
        <v>788.1</v>
      </c>
      <c r="Y213" s="25">
        <v>1000</v>
      </c>
      <c r="Z213" s="25">
        <v>541.87</v>
      </c>
      <c r="AA213" s="25">
        <v>1000</v>
      </c>
      <c r="AB213" s="26">
        <v>1829.35</v>
      </c>
      <c r="AC213" s="136">
        <v>2825</v>
      </c>
    </row>
    <row r="214" spans="1:32" x14ac:dyDescent="0.25">
      <c r="A214" s="28" t="s">
        <v>1049</v>
      </c>
      <c r="B214" s="29" t="s">
        <v>1050</v>
      </c>
      <c r="C214" s="25"/>
      <c r="D214" s="25"/>
      <c r="E214" s="25"/>
      <c r="F214" s="25"/>
      <c r="G214" s="25"/>
      <c r="Z214" s="25">
        <v>0</v>
      </c>
      <c r="AA214" s="25">
        <v>0</v>
      </c>
      <c r="AB214" s="26">
        <v>54</v>
      </c>
      <c r="AC214" s="136">
        <v>0</v>
      </c>
    </row>
    <row r="215" spans="1:32" x14ac:dyDescent="0.25">
      <c r="A215" s="28" t="s">
        <v>319</v>
      </c>
      <c r="B215" s="29" t="s">
        <v>198</v>
      </c>
      <c r="C215" s="25">
        <v>600</v>
      </c>
      <c r="D215" s="25">
        <v>600</v>
      </c>
      <c r="E215" s="25">
        <v>26</v>
      </c>
      <c r="F215" s="25">
        <v>600</v>
      </c>
      <c r="G215" s="25">
        <v>0</v>
      </c>
      <c r="H215" s="25">
        <v>18</v>
      </c>
      <c r="I215" s="25">
        <v>600</v>
      </c>
      <c r="J215" s="25">
        <v>582.98</v>
      </c>
      <c r="K215" s="25">
        <v>600</v>
      </c>
      <c r="L215" s="25">
        <v>468.73</v>
      </c>
      <c r="M215" s="25">
        <v>468.73</v>
      </c>
      <c r="N215" s="25">
        <v>1000</v>
      </c>
      <c r="O215" s="25">
        <v>448.1</v>
      </c>
      <c r="P215" s="25">
        <v>1000</v>
      </c>
      <c r="Q215" s="25">
        <v>187.24</v>
      </c>
      <c r="R215" s="25">
        <v>1000</v>
      </c>
      <c r="S215" s="25">
        <v>117.2</v>
      </c>
      <c r="U215" s="25">
        <v>1000</v>
      </c>
      <c r="V215" s="25">
        <v>82.5</v>
      </c>
      <c r="W215" s="25">
        <v>1000</v>
      </c>
      <c r="X215" s="25">
        <v>0</v>
      </c>
      <c r="Y215" s="25">
        <v>4000</v>
      </c>
      <c r="Z215" s="25">
        <v>2524.02</v>
      </c>
      <c r="AA215" s="25">
        <v>1000</v>
      </c>
      <c r="AB215" s="26">
        <v>0</v>
      </c>
      <c r="AC215" s="136">
        <v>1000</v>
      </c>
    </row>
    <row r="216" spans="1:32" x14ac:dyDescent="0.25">
      <c r="A216" s="32"/>
      <c r="B216" s="33" t="s">
        <v>24</v>
      </c>
      <c r="C216" s="34">
        <f t="shared" ref="C216:R216" si="112">SUM(C213:C215)</f>
        <v>1100</v>
      </c>
      <c r="D216" s="34">
        <f t="shared" si="112"/>
        <v>1100</v>
      </c>
      <c r="E216" s="34">
        <f t="shared" si="112"/>
        <v>431.63</v>
      </c>
      <c r="F216" s="34">
        <f t="shared" si="112"/>
        <v>1100</v>
      </c>
      <c r="G216" s="34">
        <f t="shared" si="112"/>
        <v>761</v>
      </c>
      <c r="H216" s="34">
        <f t="shared" si="112"/>
        <v>1200.74</v>
      </c>
      <c r="I216" s="34">
        <f t="shared" si="112"/>
        <v>1650</v>
      </c>
      <c r="J216" s="34">
        <f t="shared" si="112"/>
        <v>1786.75</v>
      </c>
      <c r="K216" s="34">
        <f t="shared" si="112"/>
        <v>1850</v>
      </c>
      <c r="L216" s="34">
        <f t="shared" si="112"/>
        <v>1408.5700000000002</v>
      </c>
      <c r="M216" s="34">
        <f t="shared" si="112"/>
        <v>1684.45</v>
      </c>
      <c r="N216" s="34">
        <f t="shared" si="112"/>
        <v>2250</v>
      </c>
      <c r="O216" s="34">
        <f t="shared" si="112"/>
        <v>1724.2800000000002</v>
      </c>
      <c r="P216" s="34">
        <f t="shared" si="112"/>
        <v>2250</v>
      </c>
      <c r="Q216" s="34">
        <f t="shared" si="112"/>
        <v>1242.69</v>
      </c>
      <c r="R216" s="34">
        <f t="shared" si="112"/>
        <v>2250</v>
      </c>
      <c r="S216" s="37">
        <f>SUM(S213:S215)</f>
        <v>1147.26</v>
      </c>
      <c r="U216" s="37">
        <f t="shared" ref="U216:X216" si="113">SUM(U213:U215)</f>
        <v>2250</v>
      </c>
      <c r="V216" s="37">
        <f t="shared" si="113"/>
        <v>938.37</v>
      </c>
      <c r="W216" s="37">
        <f t="shared" si="113"/>
        <v>2300</v>
      </c>
      <c r="X216" s="37">
        <f t="shared" si="113"/>
        <v>788.1</v>
      </c>
      <c r="Y216" s="37">
        <f t="shared" ref="Y216:AF216" si="114">SUM(Y213:Y215)</f>
        <v>5000</v>
      </c>
      <c r="Z216" s="37">
        <f t="shared" si="114"/>
        <v>3065.89</v>
      </c>
      <c r="AA216" s="37">
        <f t="shared" si="114"/>
        <v>2000</v>
      </c>
      <c r="AB216" s="35">
        <f t="shared" si="114"/>
        <v>1883.35</v>
      </c>
      <c r="AC216" s="137">
        <f t="shared" si="114"/>
        <v>3825</v>
      </c>
      <c r="AD216" s="137">
        <f t="shared" si="114"/>
        <v>0</v>
      </c>
      <c r="AE216" s="137">
        <f t="shared" si="114"/>
        <v>0</v>
      </c>
      <c r="AF216" s="36">
        <f t="shared" si="114"/>
        <v>0</v>
      </c>
    </row>
    <row r="217" spans="1:32" x14ac:dyDescent="0.25">
      <c r="A217" s="28" t="s">
        <v>320</v>
      </c>
      <c r="B217" s="29" t="s">
        <v>321</v>
      </c>
      <c r="C217" s="25"/>
      <c r="D217" s="25"/>
      <c r="E217" s="25"/>
      <c r="F217" s="25"/>
      <c r="G217" s="25"/>
    </row>
    <row r="218" spans="1:32" x14ac:dyDescent="0.25">
      <c r="A218" s="28" t="s">
        <v>322</v>
      </c>
      <c r="B218" s="29" t="s">
        <v>323</v>
      </c>
      <c r="C218" s="25">
        <v>6800</v>
      </c>
      <c r="D218" s="25">
        <v>6800</v>
      </c>
      <c r="E218" s="25">
        <v>0</v>
      </c>
      <c r="F218" s="25">
        <v>6800</v>
      </c>
      <c r="G218" s="25">
        <v>1515.41</v>
      </c>
      <c r="H218" s="25">
        <v>1515.41</v>
      </c>
      <c r="I218" s="25">
        <v>5800</v>
      </c>
      <c r="J218" s="25">
        <v>5800</v>
      </c>
      <c r="K218" s="25">
        <v>5800</v>
      </c>
      <c r="L218" s="25">
        <v>1678.95</v>
      </c>
      <c r="M218" s="25">
        <v>5642.7</v>
      </c>
      <c r="N218" s="25">
        <v>5800</v>
      </c>
      <c r="O218" s="25">
        <v>5800</v>
      </c>
      <c r="P218" s="25">
        <v>5800</v>
      </c>
      <c r="Q218" s="25">
        <v>5800</v>
      </c>
      <c r="R218" s="25">
        <v>5800</v>
      </c>
      <c r="S218" s="25">
        <v>354</v>
      </c>
      <c r="U218" s="25">
        <v>5800</v>
      </c>
      <c r="V218" s="25">
        <v>378</v>
      </c>
      <c r="W218" s="25">
        <v>5840</v>
      </c>
      <c r="X218" s="25">
        <v>422.15</v>
      </c>
      <c r="Y218" s="25">
        <v>5840</v>
      </c>
      <c r="Z218" s="25">
        <v>3062.96</v>
      </c>
      <c r="AA218" s="25">
        <v>6000</v>
      </c>
      <c r="AB218" s="26">
        <v>0</v>
      </c>
      <c r="AC218" s="136">
        <v>6000</v>
      </c>
    </row>
    <row r="219" spans="1:32" x14ac:dyDescent="0.25">
      <c r="A219" s="32"/>
      <c r="B219" s="61" t="s">
        <v>78</v>
      </c>
      <c r="C219" s="34">
        <f t="shared" ref="C219:Q219" si="115">SUM(C218)</f>
        <v>6800</v>
      </c>
      <c r="D219" s="34">
        <f t="shared" si="115"/>
        <v>6800</v>
      </c>
      <c r="E219" s="34">
        <f t="shared" si="115"/>
        <v>0</v>
      </c>
      <c r="F219" s="34">
        <f t="shared" si="115"/>
        <v>6800</v>
      </c>
      <c r="G219" s="34">
        <f t="shared" si="115"/>
        <v>1515.41</v>
      </c>
      <c r="H219" s="34">
        <f t="shared" si="115"/>
        <v>1515.41</v>
      </c>
      <c r="I219" s="34">
        <f t="shared" si="115"/>
        <v>5800</v>
      </c>
      <c r="J219" s="34">
        <f t="shared" si="115"/>
        <v>5800</v>
      </c>
      <c r="K219" s="34">
        <f t="shared" si="115"/>
        <v>5800</v>
      </c>
      <c r="L219" s="34">
        <f t="shared" si="115"/>
        <v>1678.95</v>
      </c>
      <c r="M219" s="34">
        <f t="shared" si="115"/>
        <v>5642.7</v>
      </c>
      <c r="N219" s="34">
        <f t="shared" si="115"/>
        <v>5800</v>
      </c>
      <c r="O219" s="34">
        <f t="shared" si="115"/>
        <v>5800</v>
      </c>
      <c r="P219" s="34">
        <f t="shared" si="115"/>
        <v>5800</v>
      </c>
      <c r="Q219" s="34">
        <f t="shared" si="115"/>
        <v>5800</v>
      </c>
      <c r="R219" s="34">
        <f t="shared" ref="R219:X219" si="116">SUM(R218)</f>
        <v>5800</v>
      </c>
      <c r="S219" s="34">
        <f t="shared" si="116"/>
        <v>354</v>
      </c>
      <c r="U219" s="34">
        <f t="shared" si="116"/>
        <v>5800</v>
      </c>
      <c r="V219" s="34">
        <f t="shared" si="116"/>
        <v>378</v>
      </c>
      <c r="W219" s="34">
        <f t="shared" si="116"/>
        <v>5840</v>
      </c>
      <c r="X219" s="34">
        <f t="shared" si="116"/>
        <v>422.15</v>
      </c>
      <c r="Y219" s="34">
        <f t="shared" ref="Y219:AF219" si="117">SUM(Y218)</f>
        <v>5840</v>
      </c>
      <c r="Z219" s="34">
        <f t="shared" si="117"/>
        <v>3062.96</v>
      </c>
      <c r="AA219" s="34">
        <f t="shared" si="117"/>
        <v>6000</v>
      </c>
      <c r="AB219" s="35">
        <f t="shared" si="117"/>
        <v>0</v>
      </c>
      <c r="AC219" s="137">
        <f t="shared" si="117"/>
        <v>6000</v>
      </c>
      <c r="AD219" s="137">
        <f t="shared" si="117"/>
        <v>0</v>
      </c>
      <c r="AE219" s="137">
        <f t="shared" si="117"/>
        <v>0</v>
      </c>
      <c r="AF219" s="36">
        <f t="shared" si="117"/>
        <v>0</v>
      </c>
    </row>
    <row r="220" spans="1:32" x14ac:dyDescent="0.25">
      <c r="A220" s="28" t="s">
        <v>324</v>
      </c>
      <c r="B220" s="29" t="s">
        <v>325</v>
      </c>
      <c r="C220" s="25"/>
      <c r="D220" s="25"/>
      <c r="E220" s="25"/>
      <c r="F220" s="25"/>
      <c r="G220" s="25"/>
    </row>
    <row r="221" spans="1:32" x14ac:dyDescent="0.25">
      <c r="A221" s="28" t="s">
        <v>326</v>
      </c>
      <c r="B221" s="29" t="s">
        <v>216</v>
      </c>
      <c r="C221" s="25">
        <v>50000</v>
      </c>
      <c r="D221" s="25">
        <v>55000</v>
      </c>
      <c r="E221" s="25">
        <v>34592.74</v>
      </c>
      <c r="F221" s="25">
        <v>42000</v>
      </c>
      <c r="G221" s="25">
        <v>20323.849999999999</v>
      </c>
      <c r="H221" s="25">
        <v>30782.61</v>
      </c>
      <c r="I221" s="25">
        <v>32000</v>
      </c>
      <c r="J221" s="25">
        <v>33101.050000000003</v>
      </c>
      <c r="K221" s="25">
        <v>32000</v>
      </c>
      <c r="L221" s="25">
        <v>32221.95</v>
      </c>
      <c r="M221" s="25">
        <v>40718.39</v>
      </c>
      <c r="N221" s="25">
        <v>36000</v>
      </c>
      <c r="O221" s="25">
        <v>36172.129999999997</v>
      </c>
      <c r="P221" s="25">
        <v>36000</v>
      </c>
      <c r="Q221" s="25">
        <v>27517.78</v>
      </c>
      <c r="R221" s="25">
        <v>36000</v>
      </c>
      <c r="S221" s="25">
        <v>33007.050000000003</v>
      </c>
      <c r="U221" s="25">
        <v>33000</v>
      </c>
      <c r="V221" s="25">
        <v>18951.27</v>
      </c>
      <c r="W221" s="25">
        <v>26500</v>
      </c>
      <c r="X221" s="25">
        <v>28930.25</v>
      </c>
      <c r="Y221" s="25">
        <v>26500</v>
      </c>
      <c r="Z221" s="25">
        <v>28214.23</v>
      </c>
      <c r="AA221" s="25">
        <v>26500</v>
      </c>
      <c r="AB221" s="26">
        <v>22372.92</v>
      </c>
      <c r="AC221" s="136">
        <v>30000</v>
      </c>
    </row>
    <row r="222" spans="1:32" x14ac:dyDescent="0.25">
      <c r="A222" s="28" t="s">
        <v>327</v>
      </c>
      <c r="B222" s="29" t="s">
        <v>220</v>
      </c>
      <c r="C222" s="25">
        <v>1400</v>
      </c>
      <c r="D222" s="25">
        <v>500</v>
      </c>
      <c r="E222" s="25">
        <v>462.03</v>
      </c>
      <c r="F222" s="25">
        <v>500</v>
      </c>
      <c r="G222" s="25">
        <v>391.04</v>
      </c>
      <c r="H222" s="25">
        <v>391.04</v>
      </c>
      <c r="I222" s="25">
        <v>500</v>
      </c>
      <c r="J222" s="25">
        <v>265.37</v>
      </c>
      <c r="K222" s="25">
        <v>500</v>
      </c>
      <c r="L222" s="25">
        <v>516.69000000000005</v>
      </c>
      <c r="M222" s="25">
        <v>516.69000000000005</v>
      </c>
      <c r="N222" s="25">
        <v>1000</v>
      </c>
      <c r="O222" s="25">
        <v>168.71</v>
      </c>
      <c r="P222" s="25">
        <v>1000</v>
      </c>
      <c r="Q222" s="25">
        <v>26.45</v>
      </c>
      <c r="R222" s="25">
        <v>1000</v>
      </c>
      <c r="S222" s="25">
        <v>0</v>
      </c>
      <c r="U222" s="25">
        <v>1000</v>
      </c>
      <c r="V222" s="25">
        <v>14.8</v>
      </c>
      <c r="W222" s="25">
        <v>1000</v>
      </c>
      <c r="X222" s="25">
        <v>0</v>
      </c>
      <c r="Y222" s="25">
        <v>1000</v>
      </c>
      <c r="Z222" s="25">
        <v>710.56</v>
      </c>
      <c r="AA222" s="25">
        <v>1000</v>
      </c>
      <c r="AB222" s="26">
        <v>53.65</v>
      </c>
      <c r="AC222" s="136">
        <v>1000</v>
      </c>
    </row>
    <row r="223" spans="1:32" x14ac:dyDescent="0.25">
      <c r="A223" s="28" t="s">
        <v>328</v>
      </c>
      <c r="B223" s="29" t="s">
        <v>282</v>
      </c>
      <c r="C223" s="25">
        <v>19000</v>
      </c>
      <c r="D223" s="25">
        <v>2000</v>
      </c>
      <c r="E223" s="25">
        <v>8586.7199999999993</v>
      </c>
      <c r="F223" s="25">
        <v>5000</v>
      </c>
      <c r="G223" s="25">
        <v>5166.6099999999997</v>
      </c>
      <c r="H223" s="25">
        <v>6474.3</v>
      </c>
      <c r="I223" s="25">
        <v>3500</v>
      </c>
      <c r="J223" s="25">
        <v>2492.31</v>
      </c>
      <c r="K223" s="25">
        <v>3500</v>
      </c>
      <c r="L223" s="25">
        <v>-763.29</v>
      </c>
      <c r="M223" s="25">
        <v>3436.71</v>
      </c>
      <c r="N223" s="25">
        <v>5000</v>
      </c>
      <c r="O223" s="25">
        <v>4120.63</v>
      </c>
      <c r="P223" s="25">
        <v>5000</v>
      </c>
      <c r="Q223" s="25">
        <v>5178.26</v>
      </c>
      <c r="R223" s="25">
        <v>3500</v>
      </c>
      <c r="S223" s="25">
        <v>1671.61</v>
      </c>
      <c r="U223" s="25">
        <v>3500</v>
      </c>
      <c r="V223" s="25">
        <v>1407.05</v>
      </c>
      <c r="W223" s="25">
        <v>3500</v>
      </c>
      <c r="X223" s="25">
        <v>13445.66</v>
      </c>
      <c r="Y223" s="25">
        <v>9500</v>
      </c>
      <c r="Z223" s="25">
        <v>5769.02</v>
      </c>
      <c r="AA223" s="25">
        <v>9500</v>
      </c>
      <c r="AB223" s="26">
        <v>3.15</v>
      </c>
      <c r="AC223" s="136">
        <v>9500</v>
      </c>
    </row>
    <row r="224" spans="1:32" x14ac:dyDescent="0.25">
      <c r="A224" s="28" t="s">
        <v>329</v>
      </c>
      <c r="B224" s="29" t="s">
        <v>330</v>
      </c>
      <c r="C224" s="25"/>
      <c r="D224" s="25"/>
      <c r="E224" s="25"/>
      <c r="F224" s="25"/>
      <c r="G224" s="25"/>
      <c r="Q224" s="25">
        <v>1250</v>
      </c>
      <c r="R224" s="25">
        <v>7605</v>
      </c>
      <c r="S224" s="25">
        <v>7933.38</v>
      </c>
      <c r="U224" s="25">
        <v>5000</v>
      </c>
      <c r="V224" s="25">
        <v>8776.5300000000007</v>
      </c>
      <c r="W224" s="25">
        <v>9480</v>
      </c>
      <c r="X224" s="25">
        <v>9411.2000000000007</v>
      </c>
      <c r="Y224" s="25">
        <v>10250</v>
      </c>
      <c r="Z224" s="25">
        <v>9990.75</v>
      </c>
      <c r="AA224" s="25">
        <v>10558</v>
      </c>
      <c r="AB224" s="26">
        <v>8728.15</v>
      </c>
      <c r="AC224" s="136">
        <v>10500</v>
      </c>
    </row>
    <row r="225" spans="1:32" x14ac:dyDescent="0.25">
      <c r="A225" s="28" t="s">
        <v>331</v>
      </c>
      <c r="B225" s="29" t="s">
        <v>332</v>
      </c>
      <c r="C225" s="25"/>
      <c r="D225" s="25"/>
      <c r="E225" s="25"/>
      <c r="F225" s="25"/>
      <c r="G225" s="25"/>
      <c r="Q225" s="25">
        <v>1250</v>
      </c>
      <c r="R225" s="25">
        <v>7605</v>
      </c>
      <c r="S225" s="25">
        <v>7933.38</v>
      </c>
      <c r="U225" s="25">
        <v>5000</v>
      </c>
      <c r="V225" s="25">
        <v>8776.5499999999993</v>
      </c>
      <c r="W225" s="25">
        <v>9480</v>
      </c>
      <c r="X225" s="25">
        <v>9411.2999999999993</v>
      </c>
      <c r="Y225" s="25">
        <v>10250</v>
      </c>
      <c r="Z225" s="25">
        <v>9990.77</v>
      </c>
      <c r="AA225" s="25">
        <v>10558</v>
      </c>
      <c r="AB225" s="26">
        <v>8728.25</v>
      </c>
      <c r="AC225" s="136">
        <v>10500</v>
      </c>
    </row>
    <row r="226" spans="1:32" x14ac:dyDescent="0.25">
      <c r="A226" s="28" t="s">
        <v>333</v>
      </c>
      <c r="B226" s="29" t="s">
        <v>334</v>
      </c>
      <c r="C226" s="25"/>
      <c r="D226" s="25"/>
      <c r="E226" s="25"/>
      <c r="F226" s="25"/>
      <c r="G226" s="25"/>
      <c r="Q226" s="25">
        <v>1250</v>
      </c>
      <c r="R226" s="25">
        <v>7605</v>
      </c>
      <c r="S226" s="25">
        <v>7933.4</v>
      </c>
      <c r="U226" s="25">
        <v>5000</v>
      </c>
      <c r="V226" s="25">
        <v>8776.65</v>
      </c>
      <c r="W226" s="25">
        <v>9480</v>
      </c>
      <c r="X226" s="25">
        <v>9411.2999999999993</v>
      </c>
      <c r="Y226" s="25">
        <v>10250</v>
      </c>
      <c r="Z226" s="25">
        <v>9990.75</v>
      </c>
      <c r="AA226" s="25">
        <v>10558</v>
      </c>
      <c r="AB226" s="26">
        <v>8774.69</v>
      </c>
      <c r="AC226" s="136">
        <v>10500</v>
      </c>
    </row>
    <row r="227" spans="1:32" x14ac:dyDescent="0.25">
      <c r="A227" s="28" t="s">
        <v>335</v>
      </c>
      <c r="B227" s="29" t="s">
        <v>336</v>
      </c>
      <c r="C227" s="25"/>
      <c r="D227" s="25"/>
      <c r="E227" s="25"/>
      <c r="F227" s="25"/>
      <c r="G227" s="25"/>
      <c r="Q227" s="25">
        <v>1250</v>
      </c>
      <c r="R227" s="25">
        <v>7605</v>
      </c>
      <c r="S227" s="25">
        <v>7896.92</v>
      </c>
      <c r="U227" s="25">
        <v>5000</v>
      </c>
      <c r="V227" s="25">
        <v>8776.65</v>
      </c>
      <c r="W227" s="25">
        <v>9480</v>
      </c>
      <c r="X227" s="25">
        <v>9411.2999999999993</v>
      </c>
      <c r="Y227" s="25">
        <v>10250</v>
      </c>
      <c r="Z227" s="25">
        <v>9990.77</v>
      </c>
      <c r="AA227" s="25">
        <v>10558</v>
      </c>
      <c r="AB227" s="26">
        <v>8681.7099999999991</v>
      </c>
      <c r="AC227" s="136">
        <v>10500</v>
      </c>
    </row>
    <row r="228" spans="1:32" x14ac:dyDescent="0.25">
      <c r="A228" s="32"/>
      <c r="B228" s="33" t="s">
        <v>24</v>
      </c>
      <c r="C228" s="34">
        <f t="shared" ref="C228:P228" si="118">SUM(C221:C223)</f>
        <v>70400</v>
      </c>
      <c r="D228" s="34">
        <f t="shared" si="118"/>
        <v>57500</v>
      </c>
      <c r="E228" s="34">
        <f t="shared" si="118"/>
        <v>43641.49</v>
      </c>
      <c r="F228" s="34">
        <f t="shared" si="118"/>
        <v>47500</v>
      </c>
      <c r="G228" s="34">
        <f t="shared" si="118"/>
        <v>25881.5</v>
      </c>
      <c r="H228" s="34">
        <f t="shared" si="118"/>
        <v>37647.950000000004</v>
      </c>
      <c r="I228" s="34">
        <f t="shared" si="118"/>
        <v>36000</v>
      </c>
      <c r="J228" s="34">
        <f t="shared" si="118"/>
        <v>35858.730000000003</v>
      </c>
      <c r="K228" s="34">
        <f t="shared" si="118"/>
        <v>36000</v>
      </c>
      <c r="L228" s="34">
        <f t="shared" si="118"/>
        <v>31975.35</v>
      </c>
      <c r="M228" s="34">
        <f t="shared" si="118"/>
        <v>44671.79</v>
      </c>
      <c r="N228" s="34">
        <f t="shared" si="118"/>
        <v>42000</v>
      </c>
      <c r="O228" s="34">
        <f t="shared" si="118"/>
        <v>40461.469999999994</v>
      </c>
      <c r="P228" s="34">
        <f t="shared" si="118"/>
        <v>42000</v>
      </c>
      <c r="Q228" s="34">
        <f>SUM(Q221:Q227)</f>
        <v>37722.49</v>
      </c>
      <c r="R228" s="34">
        <f>SUM(R221:R227)</f>
        <v>70920</v>
      </c>
      <c r="S228" s="34">
        <f>SUM(S221:S227)</f>
        <v>66375.740000000005</v>
      </c>
      <c r="U228" s="34">
        <f t="shared" ref="U228:X228" si="119">SUM(U221:U227)</f>
        <v>57500</v>
      </c>
      <c r="V228" s="34">
        <f t="shared" si="119"/>
        <v>55479.5</v>
      </c>
      <c r="W228" s="34">
        <f t="shared" si="119"/>
        <v>68920</v>
      </c>
      <c r="X228" s="34">
        <f t="shared" si="119"/>
        <v>80021.010000000009</v>
      </c>
      <c r="Y228" s="34">
        <f>SUM(Y221:Y227)</f>
        <v>78000</v>
      </c>
      <c r="Z228" s="34">
        <f>SUM(Z221:Z227)</f>
        <v>74656.850000000006</v>
      </c>
      <c r="AA228" s="34">
        <f t="shared" ref="AA228:AF228" si="120">SUM(AA221:AA227)</f>
        <v>79232</v>
      </c>
      <c r="AB228" s="35">
        <f t="shared" si="120"/>
        <v>57342.520000000004</v>
      </c>
      <c r="AC228" s="137">
        <f t="shared" si="120"/>
        <v>82500</v>
      </c>
      <c r="AD228" s="137">
        <f t="shared" si="120"/>
        <v>0</v>
      </c>
      <c r="AE228" s="137">
        <f t="shared" si="120"/>
        <v>0</v>
      </c>
      <c r="AF228" s="36">
        <f t="shared" si="120"/>
        <v>0</v>
      </c>
    </row>
    <row r="229" spans="1:32" x14ac:dyDescent="0.25">
      <c r="A229" s="32" t="s">
        <v>337</v>
      </c>
      <c r="B229" s="66" t="s">
        <v>338</v>
      </c>
      <c r="C229" s="25"/>
      <c r="D229" s="25"/>
      <c r="E229" s="25"/>
      <c r="F229" s="25"/>
      <c r="G229" s="25"/>
    </row>
    <row r="230" spans="1:32" x14ac:dyDescent="0.25">
      <c r="A230" s="28" t="s">
        <v>339</v>
      </c>
      <c r="B230" s="29" t="s">
        <v>340</v>
      </c>
      <c r="C230" s="25">
        <v>0</v>
      </c>
      <c r="D230" s="25">
        <v>103068</v>
      </c>
      <c r="E230" s="25">
        <v>85890</v>
      </c>
      <c r="F230" s="25">
        <v>103068</v>
      </c>
      <c r="G230" s="25">
        <v>77301</v>
      </c>
      <c r="H230" s="25">
        <v>103068</v>
      </c>
      <c r="I230" s="25">
        <v>103068</v>
      </c>
      <c r="J230" s="25">
        <v>103068</v>
      </c>
      <c r="K230" s="25">
        <v>103068</v>
      </c>
      <c r="L230" s="25">
        <v>85890</v>
      </c>
      <c r="M230" s="25">
        <v>103068</v>
      </c>
      <c r="N230" s="25">
        <v>103068</v>
      </c>
      <c r="O230" s="25">
        <v>103068</v>
      </c>
      <c r="P230" s="25">
        <v>103068</v>
      </c>
      <c r="Q230" s="25">
        <v>85890</v>
      </c>
      <c r="R230" s="25">
        <v>0</v>
      </c>
      <c r="S230" s="25">
        <v>0</v>
      </c>
      <c r="U230" s="25">
        <v>0</v>
      </c>
      <c r="V230" s="25">
        <v>0</v>
      </c>
      <c r="W230" s="25">
        <v>0</v>
      </c>
      <c r="X230" s="25">
        <v>0</v>
      </c>
      <c r="Y230" s="25">
        <v>0</v>
      </c>
      <c r="Z230" s="25">
        <v>0</v>
      </c>
      <c r="AA230" s="25">
        <v>0</v>
      </c>
      <c r="AB230" s="26">
        <v>0</v>
      </c>
      <c r="AC230" s="136">
        <v>0</v>
      </c>
      <c r="AD230" s="136">
        <v>0</v>
      </c>
      <c r="AE230" s="136">
        <v>0</v>
      </c>
    </row>
    <row r="231" spans="1:32" x14ac:dyDescent="0.25">
      <c r="A231" s="32"/>
      <c r="B231" s="33" t="s">
        <v>24</v>
      </c>
      <c r="C231" s="34">
        <v>0</v>
      </c>
      <c r="D231" s="34">
        <f t="shared" ref="D231:R231" si="121">SUM(D230)</f>
        <v>103068</v>
      </c>
      <c r="E231" s="34">
        <f t="shared" si="121"/>
        <v>85890</v>
      </c>
      <c r="F231" s="34">
        <f t="shared" si="121"/>
        <v>103068</v>
      </c>
      <c r="G231" s="34">
        <f t="shared" si="121"/>
        <v>77301</v>
      </c>
      <c r="H231" s="34">
        <f t="shared" si="121"/>
        <v>103068</v>
      </c>
      <c r="I231" s="34">
        <f t="shared" si="121"/>
        <v>103068</v>
      </c>
      <c r="J231" s="34">
        <f t="shared" si="121"/>
        <v>103068</v>
      </c>
      <c r="K231" s="34">
        <f t="shared" si="121"/>
        <v>103068</v>
      </c>
      <c r="L231" s="34">
        <f t="shared" si="121"/>
        <v>85890</v>
      </c>
      <c r="M231" s="34">
        <f t="shared" si="121"/>
        <v>103068</v>
      </c>
      <c r="N231" s="34">
        <f t="shared" si="121"/>
        <v>103068</v>
      </c>
      <c r="O231" s="34">
        <f t="shared" si="121"/>
        <v>103068</v>
      </c>
      <c r="P231" s="34">
        <f t="shared" si="121"/>
        <v>103068</v>
      </c>
      <c r="Q231" s="34">
        <f t="shared" si="121"/>
        <v>85890</v>
      </c>
      <c r="R231" s="34">
        <f t="shared" si="121"/>
        <v>0</v>
      </c>
      <c r="S231" s="37">
        <v>0</v>
      </c>
      <c r="U231" s="37">
        <v>0</v>
      </c>
      <c r="V231" s="37">
        <v>0</v>
      </c>
      <c r="W231" s="37">
        <v>0</v>
      </c>
      <c r="X231" s="37">
        <v>0</v>
      </c>
      <c r="Y231" s="37">
        <f t="shared" ref="Y231" si="122">SUM(Y230)</f>
        <v>0</v>
      </c>
      <c r="Z231" s="37">
        <v>0</v>
      </c>
      <c r="AA231" s="37">
        <v>0</v>
      </c>
      <c r="AB231" s="35">
        <v>0</v>
      </c>
      <c r="AC231" s="137">
        <v>0</v>
      </c>
      <c r="AD231" s="137">
        <f>SUM(AD230)</f>
        <v>0</v>
      </c>
      <c r="AE231" s="137">
        <f>SUM(AE230)</f>
        <v>0</v>
      </c>
      <c r="AF231" s="36"/>
    </row>
    <row r="232" spans="1:32" x14ac:dyDescent="0.25">
      <c r="A232" s="32"/>
      <c r="B232" s="33"/>
      <c r="C232" s="25"/>
      <c r="D232" s="25"/>
      <c r="E232" s="25"/>
      <c r="F232" s="25"/>
      <c r="G232" s="25"/>
    </row>
    <row r="233" spans="1:32" x14ac:dyDescent="0.25">
      <c r="A233" s="51"/>
      <c r="B233" s="52" t="s">
        <v>341</v>
      </c>
      <c r="C233" s="53">
        <f t="shared" ref="C233:X233" si="123">SUM(C197+C200+C205+C211+C216+C219+C228+C231)</f>
        <v>609124</v>
      </c>
      <c r="D233" s="53">
        <f t="shared" si="123"/>
        <v>781419</v>
      </c>
      <c r="E233" s="53">
        <f t="shared" si="123"/>
        <v>723370.29</v>
      </c>
      <c r="F233" s="53">
        <f t="shared" si="123"/>
        <v>788443</v>
      </c>
      <c r="G233" s="53">
        <f t="shared" si="123"/>
        <v>583640.1</v>
      </c>
      <c r="H233" s="53">
        <f t="shared" si="123"/>
        <v>786366.64999999991</v>
      </c>
      <c r="I233" s="53">
        <f t="shared" si="123"/>
        <v>778487.75</v>
      </c>
      <c r="J233" s="53">
        <f t="shared" si="123"/>
        <v>773171.04999999993</v>
      </c>
      <c r="K233" s="53">
        <f t="shared" si="123"/>
        <v>788833.87</v>
      </c>
      <c r="L233" s="53">
        <f t="shared" si="123"/>
        <v>631126.83000000007</v>
      </c>
      <c r="M233" s="53">
        <f t="shared" si="123"/>
        <v>790792.96</v>
      </c>
      <c r="N233" s="53">
        <f t="shared" si="123"/>
        <v>801169.74</v>
      </c>
      <c r="O233" s="53">
        <f t="shared" si="123"/>
        <v>788208.06</v>
      </c>
      <c r="P233" s="53">
        <f t="shared" si="123"/>
        <v>848431</v>
      </c>
      <c r="Q233" s="53">
        <f t="shared" si="123"/>
        <v>770682.16999999993</v>
      </c>
      <c r="R233" s="53">
        <f t="shared" si="123"/>
        <v>803137</v>
      </c>
      <c r="S233" s="53">
        <f t="shared" si="123"/>
        <v>737868.90000000014</v>
      </c>
      <c r="T233" s="8">
        <f>(P233-N233)/N233</f>
        <v>5.8990320827643855E-2</v>
      </c>
      <c r="U233" s="53">
        <f t="shared" si="123"/>
        <v>741486</v>
      </c>
      <c r="V233" s="53">
        <f t="shared" si="123"/>
        <v>755280.6399999999</v>
      </c>
      <c r="W233" s="53">
        <f t="shared" si="123"/>
        <v>948637</v>
      </c>
      <c r="X233" s="53">
        <f t="shared" si="123"/>
        <v>914714.46000000008</v>
      </c>
      <c r="Y233" s="53">
        <f t="shared" ref="Y233:AF233" si="124">SUM(Y197+Y200+Y205+Y211+Y216+Y219+Y228+Y231)</f>
        <v>877295</v>
      </c>
      <c r="Z233" s="53">
        <f t="shared" si="124"/>
        <v>987646.01</v>
      </c>
      <c r="AA233" s="53">
        <f t="shared" si="124"/>
        <v>983982</v>
      </c>
      <c r="AB233" s="53">
        <f t="shared" si="124"/>
        <v>871050.45000000007</v>
      </c>
      <c r="AC233" s="139">
        <f t="shared" si="124"/>
        <v>1019542</v>
      </c>
      <c r="AD233" s="139">
        <f t="shared" si="124"/>
        <v>0</v>
      </c>
      <c r="AE233" s="139">
        <f t="shared" si="124"/>
        <v>0</v>
      </c>
      <c r="AF233" s="55">
        <f t="shared" si="124"/>
        <v>0</v>
      </c>
    </row>
    <row r="234" spans="1:32" x14ac:dyDescent="0.25">
      <c r="A234" s="28" t="s">
        <v>342</v>
      </c>
      <c r="B234" s="57" t="s">
        <v>343</v>
      </c>
      <c r="C234" s="25"/>
      <c r="D234" s="25"/>
      <c r="E234" s="25"/>
    </row>
    <row r="235" spans="1:32" x14ac:dyDescent="0.25">
      <c r="A235" s="28" t="s">
        <v>344</v>
      </c>
      <c r="B235" s="29" t="s">
        <v>345</v>
      </c>
      <c r="C235" s="25"/>
      <c r="D235" s="25"/>
      <c r="E235" s="25"/>
    </row>
    <row r="236" spans="1:32" x14ac:dyDescent="0.25">
      <c r="A236" s="28" t="s">
        <v>346</v>
      </c>
      <c r="B236" s="29" t="s">
        <v>347</v>
      </c>
      <c r="C236" s="31">
        <v>12114</v>
      </c>
      <c r="D236" s="25">
        <v>12144</v>
      </c>
      <c r="E236" s="25">
        <v>10112</v>
      </c>
      <c r="F236" s="38">
        <v>9438</v>
      </c>
      <c r="G236" s="38">
        <v>7123.19</v>
      </c>
      <c r="H236" s="38">
        <v>9438.23</v>
      </c>
      <c r="I236" s="38">
        <v>9387</v>
      </c>
      <c r="J236" s="25">
        <v>9714.98</v>
      </c>
      <c r="K236" s="25">
        <v>9260</v>
      </c>
      <c r="L236" s="25">
        <v>7611.11</v>
      </c>
      <c r="M236" s="25">
        <v>9223.69</v>
      </c>
      <c r="N236" s="25">
        <v>9235</v>
      </c>
      <c r="O236" s="25">
        <v>9270.7099999999991</v>
      </c>
      <c r="P236" s="25">
        <v>9235</v>
      </c>
      <c r="Q236" s="25">
        <v>9306.24</v>
      </c>
      <c r="R236" s="25">
        <v>9516.0400000000009</v>
      </c>
      <c r="S236" s="25">
        <v>9786.17</v>
      </c>
      <c r="U236" s="25">
        <v>9466</v>
      </c>
      <c r="V236" s="25">
        <v>9231.5400000000009</v>
      </c>
      <c r="W236" s="25">
        <v>10385</v>
      </c>
      <c r="X236" s="25">
        <v>9768.15</v>
      </c>
      <c r="Y236" s="25">
        <v>10800</v>
      </c>
      <c r="Z236" s="25">
        <v>7412.7</v>
      </c>
      <c r="AA236" s="25">
        <v>11232</v>
      </c>
      <c r="AB236" s="26">
        <v>9303.15</v>
      </c>
      <c r="AC236" s="136">
        <v>12276</v>
      </c>
    </row>
    <row r="237" spans="1:32" x14ac:dyDescent="0.25">
      <c r="A237" s="32"/>
      <c r="B237" s="33" t="s">
        <v>24</v>
      </c>
      <c r="C237" s="34">
        <f t="shared" ref="C237:R237" si="125">SUM(C236)</f>
        <v>12114</v>
      </c>
      <c r="D237" s="34">
        <f t="shared" si="125"/>
        <v>12144</v>
      </c>
      <c r="E237" s="34">
        <f t="shared" si="125"/>
        <v>10112</v>
      </c>
      <c r="F237" s="34">
        <f t="shared" si="125"/>
        <v>9438</v>
      </c>
      <c r="G237" s="34">
        <f t="shared" si="125"/>
        <v>7123.19</v>
      </c>
      <c r="H237" s="34">
        <f t="shared" si="125"/>
        <v>9438.23</v>
      </c>
      <c r="I237" s="34">
        <f t="shared" si="125"/>
        <v>9387</v>
      </c>
      <c r="J237" s="34">
        <f t="shared" si="125"/>
        <v>9714.98</v>
      </c>
      <c r="K237" s="34">
        <f t="shared" si="125"/>
        <v>9260</v>
      </c>
      <c r="L237" s="34">
        <f t="shared" si="125"/>
        <v>7611.11</v>
      </c>
      <c r="M237" s="34">
        <f t="shared" si="125"/>
        <v>9223.69</v>
      </c>
      <c r="N237" s="34">
        <f t="shared" si="125"/>
        <v>9235</v>
      </c>
      <c r="O237" s="34">
        <f t="shared" si="125"/>
        <v>9270.7099999999991</v>
      </c>
      <c r="P237" s="34">
        <f t="shared" si="125"/>
        <v>9235</v>
      </c>
      <c r="Q237" s="34">
        <f t="shared" si="125"/>
        <v>9306.24</v>
      </c>
      <c r="R237" s="34">
        <f t="shared" si="125"/>
        <v>9516.0400000000009</v>
      </c>
      <c r="S237" s="37">
        <f>SUM(S236)</f>
        <v>9786.17</v>
      </c>
      <c r="U237" s="37">
        <f t="shared" ref="U237:X237" si="126">SUM(U236)</f>
        <v>9466</v>
      </c>
      <c r="V237" s="37">
        <f t="shared" si="126"/>
        <v>9231.5400000000009</v>
      </c>
      <c r="W237" s="37">
        <f t="shared" si="126"/>
        <v>10385</v>
      </c>
      <c r="X237" s="37">
        <f t="shared" si="126"/>
        <v>9768.15</v>
      </c>
      <c r="Y237" s="37">
        <f t="shared" ref="Y237:AF237" si="127">SUM(Y236)</f>
        <v>10800</v>
      </c>
      <c r="Z237" s="37">
        <f t="shared" si="127"/>
        <v>7412.7</v>
      </c>
      <c r="AA237" s="37">
        <f t="shared" si="127"/>
        <v>11232</v>
      </c>
      <c r="AB237" s="35">
        <f t="shared" si="127"/>
        <v>9303.15</v>
      </c>
      <c r="AC237" s="137">
        <f t="shared" si="127"/>
        <v>12276</v>
      </c>
      <c r="AD237" s="137">
        <f t="shared" si="127"/>
        <v>0</v>
      </c>
      <c r="AE237" s="137">
        <f t="shared" si="127"/>
        <v>0</v>
      </c>
      <c r="AF237" s="36">
        <f t="shared" si="127"/>
        <v>0</v>
      </c>
    </row>
    <row r="238" spans="1:32" x14ac:dyDescent="0.25">
      <c r="A238" s="28" t="s">
        <v>348</v>
      </c>
      <c r="B238" s="29" t="s">
        <v>349</v>
      </c>
      <c r="C238" s="25"/>
      <c r="D238" s="25"/>
      <c r="E238" s="25"/>
      <c r="F238" s="25"/>
      <c r="G238" s="25"/>
    </row>
    <row r="239" spans="1:32" x14ac:dyDescent="0.25">
      <c r="A239" s="28" t="s">
        <v>350</v>
      </c>
      <c r="B239" s="29" t="s">
        <v>351</v>
      </c>
      <c r="C239" s="25">
        <v>500</v>
      </c>
      <c r="D239" s="25">
        <v>500</v>
      </c>
      <c r="E239" s="25">
        <v>490.62</v>
      </c>
      <c r="F239" s="25">
        <v>500</v>
      </c>
      <c r="G239" s="25">
        <v>377.58</v>
      </c>
      <c r="H239" s="25">
        <v>500.17</v>
      </c>
      <c r="I239" s="25">
        <v>500</v>
      </c>
      <c r="J239" s="25">
        <v>490.36</v>
      </c>
      <c r="K239" s="25">
        <v>500</v>
      </c>
      <c r="L239" s="25">
        <v>405.49</v>
      </c>
      <c r="M239" s="25">
        <v>490.36</v>
      </c>
      <c r="N239" s="25">
        <v>500</v>
      </c>
      <c r="O239" s="25">
        <v>503.7</v>
      </c>
      <c r="P239" s="25">
        <v>500</v>
      </c>
      <c r="Q239" s="25">
        <v>504.08</v>
      </c>
      <c r="R239" s="25">
        <v>500</v>
      </c>
      <c r="S239" s="25">
        <v>492.49</v>
      </c>
      <c r="U239" s="25">
        <v>500</v>
      </c>
      <c r="V239" s="25">
        <v>250.67</v>
      </c>
      <c r="W239" s="25">
        <v>500</v>
      </c>
      <c r="X239" s="25">
        <v>500.24</v>
      </c>
      <c r="Y239" s="25">
        <v>500</v>
      </c>
      <c r="Z239" s="25">
        <v>500.24</v>
      </c>
      <c r="AA239" s="25">
        <v>500</v>
      </c>
      <c r="AB239" s="26">
        <v>423.28</v>
      </c>
      <c r="AC239" s="136">
        <v>500</v>
      </c>
    </row>
    <row r="240" spans="1:32" x14ac:dyDescent="0.25">
      <c r="A240" s="32"/>
      <c r="B240" s="33" t="s">
        <v>24</v>
      </c>
      <c r="C240" s="34">
        <f t="shared" ref="C240:R240" si="128">SUM(C239)</f>
        <v>500</v>
      </c>
      <c r="D240" s="34">
        <f t="shared" si="128"/>
        <v>500</v>
      </c>
      <c r="E240" s="34">
        <f t="shared" si="128"/>
        <v>490.62</v>
      </c>
      <c r="F240" s="34">
        <f t="shared" si="128"/>
        <v>500</v>
      </c>
      <c r="G240" s="34">
        <f t="shared" si="128"/>
        <v>377.58</v>
      </c>
      <c r="H240" s="34">
        <f t="shared" si="128"/>
        <v>500.17</v>
      </c>
      <c r="I240" s="34">
        <f t="shared" si="128"/>
        <v>500</v>
      </c>
      <c r="J240" s="34">
        <f t="shared" si="128"/>
        <v>490.36</v>
      </c>
      <c r="K240" s="34">
        <f t="shared" si="128"/>
        <v>500</v>
      </c>
      <c r="L240" s="34">
        <f t="shared" si="128"/>
        <v>405.49</v>
      </c>
      <c r="M240" s="34">
        <f t="shared" si="128"/>
        <v>490.36</v>
      </c>
      <c r="N240" s="34">
        <f t="shared" si="128"/>
        <v>500</v>
      </c>
      <c r="O240" s="34">
        <f t="shared" si="128"/>
        <v>503.7</v>
      </c>
      <c r="P240" s="34">
        <f t="shared" si="128"/>
        <v>500</v>
      </c>
      <c r="Q240" s="34">
        <f t="shared" si="128"/>
        <v>504.08</v>
      </c>
      <c r="R240" s="34">
        <f t="shared" si="128"/>
        <v>500</v>
      </c>
      <c r="S240" s="37">
        <f>SUM(S239)</f>
        <v>492.49</v>
      </c>
      <c r="U240" s="37">
        <f t="shared" ref="U240:X240" si="129">SUM(U239)</f>
        <v>500</v>
      </c>
      <c r="V240" s="37">
        <f t="shared" si="129"/>
        <v>250.67</v>
      </c>
      <c r="W240" s="37">
        <f t="shared" si="129"/>
        <v>500</v>
      </c>
      <c r="X240" s="37">
        <f t="shared" si="129"/>
        <v>500.24</v>
      </c>
      <c r="Y240" s="37">
        <f t="shared" ref="Y240:AF240" si="130">SUM(Y239)</f>
        <v>500</v>
      </c>
      <c r="Z240" s="37">
        <f t="shared" si="130"/>
        <v>500.24</v>
      </c>
      <c r="AA240" s="37">
        <f t="shared" si="130"/>
        <v>500</v>
      </c>
      <c r="AB240" s="35">
        <f t="shared" si="130"/>
        <v>423.28</v>
      </c>
      <c r="AC240" s="137">
        <f t="shared" si="130"/>
        <v>500</v>
      </c>
      <c r="AD240" s="137">
        <f t="shared" si="130"/>
        <v>0</v>
      </c>
      <c r="AE240" s="137">
        <f t="shared" si="130"/>
        <v>0</v>
      </c>
      <c r="AF240" s="36">
        <f t="shared" si="130"/>
        <v>0</v>
      </c>
    </row>
    <row r="241" spans="1:32" x14ac:dyDescent="0.25">
      <c r="A241" s="28" t="s">
        <v>352</v>
      </c>
      <c r="B241" s="40" t="s">
        <v>353</v>
      </c>
      <c r="C241" s="25"/>
      <c r="D241" s="25"/>
      <c r="E241" s="25"/>
      <c r="F241" s="25"/>
      <c r="G241" s="25"/>
    </row>
    <row r="242" spans="1:32" x14ac:dyDescent="0.25">
      <c r="A242" s="28" t="s">
        <v>354</v>
      </c>
      <c r="B242" s="29" t="s">
        <v>53</v>
      </c>
      <c r="C242" s="42">
        <v>200</v>
      </c>
      <c r="D242" s="25">
        <v>200</v>
      </c>
      <c r="E242" s="25">
        <v>169.9</v>
      </c>
      <c r="F242" s="38">
        <v>200</v>
      </c>
      <c r="G242" s="38">
        <v>0</v>
      </c>
      <c r="H242" s="38">
        <v>10.99</v>
      </c>
      <c r="I242" s="38">
        <v>200</v>
      </c>
      <c r="J242" s="25">
        <v>200</v>
      </c>
      <c r="K242" s="25">
        <v>200</v>
      </c>
      <c r="L242" s="25">
        <v>20.28</v>
      </c>
      <c r="M242" s="25">
        <v>52.78</v>
      </c>
      <c r="N242" s="25">
        <v>200</v>
      </c>
      <c r="O242" s="25">
        <v>329.98</v>
      </c>
      <c r="P242" s="25">
        <v>200</v>
      </c>
      <c r="Q242" s="25">
        <v>45.61</v>
      </c>
      <c r="R242" s="25">
        <v>200</v>
      </c>
      <c r="S242" s="25">
        <v>61.05</v>
      </c>
      <c r="U242" s="25">
        <v>200</v>
      </c>
      <c r="V242" s="25">
        <v>33.74</v>
      </c>
      <c r="W242" s="25">
        <v>200</v>
      </c>
      <c r="X242" s="25">
        <v>88.12</v>
      </c>
      <c r="Y242" s="25">
        <v>200</v>
      </c>
      <c r="Z242" s="25">
        <v>159.03</v>
      </c>
      <c r="AA242" s="25">
        <v>200</v>
      </c>
      <c r="AB242" s="26">
        <v>40.5</v>
      </c>
    </row>
    <row r="243" spans="1:32" x14ac:dyDescent="0.25">
      <c r="A243" s="28" t="s">
        <v>355</v>
      </c>
      <c r="B243" s="29" t="s">
        <v>356</v>
      </c>
      <c r="C243" s="42">
        <v>10000</v>
      </c>
      <c r="D243" s="25">
        <v>10000</v>
      </c>
      <c r="E243" s="25">
        <v>7269.57</v>
      </c>
      <c r="F243" s="25">
        <v>10000</v>
      </c>
      <c r="G243" s="25">
        <v>1926.63</v>
      </c>
      <c r="H243" s="25">
        <v>3573.07</v>
      </c>
      <c r="I243" s="25">
        <v>10000</v>
      </c>
      <c r="J243" s="25">
        <v>8022.76</v>
      </c>
      <c r="K243" s="25">
        <v>10000</v>
      </c>
      <c r="L243" s="25">
        <v>11243.09</v>
      </c>
      <c r="M243" s="25">
        <v>17522.689999999999</v>
      </c>
      <c r="N243" s="25">
        <v>10000</v>
      </c>
      <c r="O243" s="25">
        <v>23772.35</v>
      </c>
      <c r="P243" s="25">
        <v>15000</v>
      </c>
      <c r="Q243" s="25">
        <v>31365.59</v>
      </c>
      <c r="R243" s="25">
        <v>24000</v>
      </c>
      <c r="S243" s="25">
        <v>10841.78</v>
      </c>
      <c r="U243" s="25">
        <v>24000</v>
      </c>
      <c r="V243" s="25">
        <v>4206.68</v>
      </c>
      <c r="W243" s="25">
        <v>24000</v>
      </c>
      <c r="X243" s="25">
        <v>14438.24</v>
      </c>
      <c r="Y243" s="25">
        <v>20000</v>
      </c>
      <c r="Z243" s="25">
        <v>9756.2999999999993</v>
      </c>
      <c r="AA243" s="25">
        <v>20000</v>
      </c>
      <c r="AB243" s="26">
        <v>9344.2099999999991</v>
      </c>
      <c r="AC243" s="136">
        <v>20000</v>
      </c>
    </row>
    <row r="244" spans="1:32" x14ac:dyDescent="0.25">
      <c r="A244" s="32"/>
      <c r="B244" s="33" t="s">
        <v>24</v>
      </c>
      <c r="C244" s="34">
        <f t="shared" ref="C244:R244" si="131">SUM(C242:C243)</f>
        <v>10200</v>
      </c>
      <c r="D244" s="34">
        <f t="shared" si="131"/>
        <v>10200</v>
      </c>
      <c r="E244" s="34">
        <f t="shared" si="131"/>
        <v>7439.4699999999993</v>
      </c>
      <c r="F244" s="34">
        <f t="shared" si="131"/>
        <v>10200</v>
      </c>
      <c r="G244" s="34">
        <f t="shared" si="131"/>
        <v>1926.63</v>
      </c>
      <c r="H244" s="34">
        <f t="shared" si="131"/>
        <v>3584.06</v>
      </c>
      <c r="I244" s="34">
        <f t="shared" si="131"/>
        <v>10200</v>
      </c>
      <c r="J244" s="34">
        <f t="shared" si="131"/>
        <v>8222.76</v>
      </c>
      <c r="K244" s="34">
        <f t="shared" si="131"/>
        <v>10200</v>
      </c>
      <c r="L244" s="34">
        <f t="shared" si="131"/>
        <v>11263.37</v>
      </c>
      <c r="M244" s="34">
        <f t="shared" si="131"/>
        <v>17575.469999999998</v>
      </c>
      <c r="N244" s="34">
        <f t="shared" si="131"/>
        <v>10200</v>
      </c>
      <c r="O244" s="34">
        <f t="shared" si="131"/>
        <v>24102.329999999998</v>
      </c>
      <c r="P244" s="34">
        <f t="shared" si="131"/>
        <v>15200</v>
      </c>
      <c r="Q244" s="34">
        <f t="shared" si="131"/>
        <v>31411.200000000001</v>
      </c>
      <c r="R244" s="34">
        <f t="shared" si="131"/>
        <v>24200</v>
      </c>
      <c r="S244" s="37">
        <f>SUM(S242:S243)</f>
        <v>10902.83</v>
      </c>
      <c r="U244" s="37">
        <f t="shared" ref="U244:X244" si="132">SUM(U242:U243)</f>
        <v>24200</v>
      </c>
      <c r="V244" s="37">
        <f t="shared" si="132"/>
        <v>4240.42</v>
      </c>
      <c r="W244" s="37">
        <f t="shared" si="132"/>
        <v>24200</v>
      </c>
      <c r="X244" s="37">
        <f t="shared" si="132"/>
        <v>14526.36</v>
      </c>
      <c r="Y244" s="37">
        <f t="shared" ref="Y244:AF244" si="133">SUM(Y242:Y243)</f>
        <v>20200</v>
      </c>
      <c r="Z244" s="37">
        <f t="shared" si="133"/>
        <v>9915.33</v>
      </c>
      <c r="AA244" s="37">
        <f t="shared" si="133"/>
        <v>20200</v>
      </c>
      <c r="AB244" s="35">
        <f t="shared" si="133"/>
        <v>9384.7099999999991</v>
      </c>
      <c r="AC244" s="137">
        <f t="shared" si="133"/>
        <v>20000</v>
      </c>
      <c r="AD244" s="137">
        <f t="shared" si="133"/>
        <v>0</v>
      </c>
      <c r="AE244" s="137">
        <f t="shared" si="133"/>
        <v>0</v>
      </c>
      <c r="AF244" s="36">
        <f t="shared" si="133"/>
        <v>0</v>
      </c>
    </row>
    <row r="245" spans="1:32" x14ac:dyDescent="0.25">
      <c r="A245" s="28" t="s">
        <v>357</v>
      </c>
      <c r="B245" s="29" t="s">
        <v>358</v>
      </c>
      <c r="C245" s="25"/>
      <c r="D245" s="25"/>
      <c r="E245" s="25"/>
      <c r="F245" s="25"/>
      <c r="G245" s="25"/>
    </row>
    <row r="246" spans="1:32" x14ac:dyDescent="0.25">
      <c r="A246" s="28" t="s">
        <v>359</v>
      </c>
      <c r="B246" s="29" t="s">
        <v>59</v>
      </c>
      <c r="C246" s="25">
        <v>200</v>
      </c>
      <c r="D246" s="25">
        <v>200</v>
      </c>
      <c r="E246" s="25">
        <v>0</v>
      </c>
      <c r="F246" s="25">
        <v>200</v>
      </c>
      <c r="G246" s="25">
        <v>114.76</v>
      </c>
      <c r="H246" s="25">
        <v>114.76</v>
      </c>
      <c r="I246" s="25">
        <v>200</v>
      </c>
      <c r="J246" s="25">
        <v>218</v>
      </c>
      <c r="K246" s="25">
        <v>200</v>
      </c>
      <c r="L246" s="25">
        <v>200</v>
      </c>
      <c r="M246" s="25">
        <v>200</v>
      </c>
      <c r="N246" s="25">
        <v>200</v>
      </c>
      <c r="O246" s="25">
        <v>0</v>
      </c>
      <c r="P246" s="25">
        <v>200</v>
      </c>
      <c r="Q246" s="25">
        <v>0</v>
      </c>
      <c r="R246" s="25">
        <v>200</v>
      </c>
      <c r="S246" s="25">
        <v>0</v>
      </c>
      <c r="U246" s="25">
        <v>200</v>
      </c>
      <c r="V246" s="25">
        <v>9</v>
      </c>
      <c r="W246" s="25">
        <v>200</v>
      </c>
      <c r="X246" s="25">
        <v>0</v>
      </c>
      <c r="Y246" s="25">
        <v>200</v>
      </c>
      <c r="Z246" s="25">
        <v>0</v>
      </c>
      <c r="AA246" s="25">
        <v>200</v>
      </c>
      <c r="AB246" s="26">
        <v>0</v>
      </c>
      <c r="AC246" s="136">
        <v>200</v>
      </c>
    </row>
    <row r="247" spans="1:32" x14ac:dyDescent="0.25">
      <c r="A247" s="28" t="s">
        <v>360</v>
      </c>
      <c r="B247" s="29" t="s">
        <v>61</v>
      </c>
      <c r="C247" s="25">
        <v>30</v>
      </c>
      <c r="D247" s="25">
        <v>30</v>
      </c>
      <c r="E247" s="25">
        <v>30</v>
      </c>
      <c r="F247" s="25">
        <v>30</v>
      </c>
      <c r="G247" s="25">
        <v>30</v>
      </c>
      <c r="H247" s="25">
        <v>30</v>
      </c>
      <c r="I247" s="25">
        <v>30</v>
      </c>
      <c r="J247" s="25">
        <v>30</v>
      </c>
      <c r="K247" s="25">
        <v>30</v>
      </c>
      <c r="L247" s="25">
        <v>0</v>
      </c>
      <c r="M247" s="25">
        <v>30</v>
      </c>
      <c r="N247" s="25">
        <v>30</v>
      </c>
      <c r="O247" s="25">
        <v>40</v>
      </c>
      <c r="P247" s="25">
        <v>40</v>
      </c>
      <c r="Q247" s="25">
        <v>40</v>
      </c>
      <c r="R247" s="25">
        <v>40</v>
      </c>
      <c r="S247" s="25">
        <v>40</v>
      </c>
      <c r="U247" s="25">
        <v>40</v>
      </c>
      <c r="V247" s="25">
        <v>0</v>
      </c>
      <c r="W247" s="25">
        <v>80</v>
      </c>
      <c r="X247" s="25">
        <v>0</v>
      </c>
      <c r="Y247" s="25">
        <v>40</v>
      </c>
      <c r="Z247" s="25">
        <v>0</v>
      </c>
      <c r="AA247" s="25">
        <v>40</v>
      </c>
      <c r="AB247" s="26">
        <v>0</v>
      </c>
      <c r="AC247" s="136">
        <v>40</v>
      </c>
    </row>
    <row r="248" spans="1:32" x14ac:dyDescent="0.25">
      <c r="A248" s="28" t="s">
        <v>361</v>
      </c>
      <c r="B248" s="29" t="s">
        <v>65</v>
      </c>
      <c r="C248" s="25">
        <v>150</v>
      </c>
      <c r="D248" s="25">
        <v>150</v>
      </c>
      <c r="E248" s="25">
        <v>144.82</v>
      </c>
      <c r="F248" s="38">
        <v>200</v>
      </c>
      <c r="G248" s="38">
        <v>125</v>
      </c>
      <c r="H248" s="38">
        <v>125</v>
      </c>
      <c r="I248" s="38">
        <v>200</v>
      </c>
      <c r="J248" s="25">
        <v>182</v>
      </c>
      <c r="K248" s="25">
        <v>200</v>
      </c>
      <c r="L248" s="25">
        <v>201.42</v>
      </c>
      <c r="M248" s="25">
        <v>201.42</v>
      </c>
      <c r="N248" s="25">
        <v>200</v>
      </c>
      <c r="O248" s="25">
        <v>0</v>
      </c>
      <c r="P248" s="25">
        <v>200</v>
      </c>
      <c r="Q248" s="25">
        <v>0</v>
      </c>
      <c r="R248" s="25">
        <v>200</v>
      </c>
      <c r="S248" s="25">
        <v>0</v>
      </c>
      <c r="U248" s="25">
        <v>200</v>
      </c>
      <c r="V248" s="25">
        <v>0</v>
      </c>
      <c r="W248" s="25">
        <v>500</v>
      </c>
      <c r="X248" s="25">
        <v>105</v>
      </c>
      <c r="Y248" s="25">
        <v>200</v>
      </c>
      <c r="Z248" s="25">
        <v>0</v>
      </c>
      <c r="AA248" s="25">
        <v>200</v>
      </c>
      <c r="AB248" s="26">
        <v>40</v>
      </c>
      <c r="AC248" s="136">
        <v>200</v>
      </c>
    </row>
    <row r="249" spans="1:32" x14ac:dyDescent="0.25">
      <c r="A249" s="32"/>
      <c r="B249" s="33" t="s">
        <v>24</v>
      </c>
      <c r="C249" s="34">
        <f t="shared" ref="C249:R249" si="134">SUM(C246:C248)</f>
        <v>380</v>
      </c>
      <c r="D249" s="34">
        <f t="shared" si="134"/>
        <v>380</v>
      </c>
      <c r="E249" s="34">
        <f t="shared" si="134"/>
        <v>174.82</v>
      </c>
      <c r="F249" s="34">
        <f t="shared" si="134"/>
        <v>430</v>
      </c>
      <c r="G249" s="34">
        <f t="shared" si="134"/>
        <v>269.76</v>
      </c>
      <c r="H249" s="34">
        <f t="shared" si="134"/>
        <v>269.76</v>
      </c>
      <c r="I249" s="34">
        <f t="shared" si="134"/>
        <v>430</v>
      </c>
      <c r="J249" s="34">
        <f t="shared" si="134"/>
        <v>430</v>
      </c>
      <c r="K249" s="34">
        <f t="shared" si="134"/>
        <v>430</v>
      </c>
      <c r="L249" s="34">
        <f t="shared" si="134"/>
        <v>401.41999999999996</v>
      </c>
      <c r="M249" s="34">
        <f t="shared" si="134"/>
        <v>431.41999999999996</v>
      </c>
      <c r="N249" s="34">
        <f t="shared" si="134"/>
        <v>430</v>
      </c>
      <c r="O249" s="34">
        <f t="shared" si="134"/>
        <v>40</v>
      </c>
      <c r="P249" s="34">
        <f t="shared" si="134"/>
        <v>440</v>
      </c>
      <c r="Q249" s="34">
        <f t="shared" si="134"/>
        <v>40</v>
      </c>
      <c r="R249" s="34">
        <f t="shared" si="134"/>
        <v>440</v>
      </c>
      <c r="S249" s="37">
        <f>SUM(S246:S248)</f>
        <v>40</v>
      </c>
      <c r="U249" s="37">
        <f t="shared" ref="U249:X249" si="135">SUM(U246:U248)</f>
        <v>440</v>
      </c>
      <c r="V249" s="37">
        <f t="shared" si="135"/>
        <v>9</v>
      </c>
      <c r="W249" s="37">
        <f t="shared" si="135"/>
        <v>780</v>
      </c>
      <c r="X249" s="37">
        <f t="shared" si="135"/>
        <v>105</v>
      </c>
      <c r="Y249" s="37">
        <f t="shared" ref="Y249" si="136">SUM(Y246:Y248)</f>
        <v>440</v>
      </c>
      <c r="Z249" s="37">
        <f t="shared" ref="Z249" si="137">SUM(Z246:Z248)</f>
        <v>0</v>
      </c>
      <c r="AA249" s="37">
        <f t="shared" ref="AA249:AF249" si="138">SUM(AA246:AA248)</f>
        <v>440</v>
      </c>
      <c r="AB249" s="35">
        <f t="shared" si="138"/>
        <v>40</v>
      </c>
      <c r="AC249" s="137">
        <f t="shared" si="138"/>
        <v>440</v>
      </c>
      <c r="AD249" s="137">
        <f t="shared" si="138"/>
        <v>0</v>
      </c>
      <c r="AE249" s="137">
        <f t="shared" si="138"/>
        <v>0</v>
      </c>
      <c r="AF249" s="36">
        <f t="shared" si="138"/>
        <v>0</v>
      </c>
    </row>
    <row r="250" spans="1:32" x14ac:dyDescent="0.25">
      <c r="A250" s="51"/>
      <c r="B250" s="52" t="s">
        <v>362</v>
      </c>
      <c r="C250" s="53">
        <f t="shared" ref="C250:Q250" si="139">SUM(C237+C240+C244+C249)</f>
        <v>23194</v>
      </c>
      <c r="D250" s="53">
        <f t="shared" si="139"/>
        <v>23224</v>
      </c>
      <c r="E250" s="53">
        <f t="shared" si="139"/>
        <v>18216.91</v>
      </c>
      <c r="F250" s="53">
        <f t="shared" si="139"/>
        <v>20568</v>
      </c>
      <c r="G250" s="53">
        <f t="shared" si="139"/>
        <v>9697.16</v>
      </c>
      <c r="H250" s="53">
        <f t="shared" si="139"/>
        <v>13792.22</v>
      </c>
      <c r="I250" s="53">
        <f t="shared" si="139"/>
        <v>20517</v>
      </c>
      <c r="J250" s="53">
        <f t="shared" si="139"/>
        <v>18858.099999999999</v>
      </c>
      <c r="K250" s="53">
        <f t="shared" si="139"/>
        <v>20390</v>
      </c>
      <c r="L250" s="53">
        <f t="shared" si="139"/>
        <v>19681.39</v>
      </c>
      <c r="M250" s="53">
        <f t="shared" si="139"/>
        <v>27720.939999999995</v>
      </c>
      <c r="N250" s="53">
        <f t="shared" si="139"/>
        <v>20365</v>
      </c>
      <c r="O250" s="53">
        <f t="shared" si="139"/>
        <v>33916.74</v>
      </c>
      <c r="P250" s="53">
        <f t="shared" si="139"/>
        <v>25375</v>
      </c>
      <c r="Q250" s="53">
        <f t="shared" si="139"/>
        <v>41261.520000000004</v>
      </c>
      <c r="R250" s="53">
        <f t="shared" ref="R250:S250" si="140">SUM(R237+R240+R244+R249)</f>
        <v>34656.04</v>
      </c>
      <c r="S250" s="53">
        <f t="shared" si="140"/>
        <v>21221.489999999998</v>
      </c>
      <c r="T250" s="8">
        <f>(P250-N250)/N250</f>
        <v>0.24601031180947705</v>
      </c>
      <c r="U250" s="53">
        <f t="shared" ref="U250:X250" si="141">SUM(U237+U240+U244+U249)</f>
        <v>34606</v>
      </c>
      <c r="V250" s="53">
        <f t="shared" si="141"/>
        <v>13731.630000000001</v>
      </c>
      <c r="W250" s="53">
        <f t="shared" si="141"/>
        <v>35865</v>
      </c>
      <c r="X250" s="53">
        <f t="shared" si="141"/>
        <v>24899.75</v>
      </c>
      <c r="Y250" s="53">
        <f t="shared" ref="Y250" si="142">SUM(Y237+Y240+Y244+Y249)</f>
        <v>31940</v>
      </c>
      <c r="Z250" s="53">
        <f t="shared" ref="Z250" si="143">SUM(Z237+Z240+Z244+Z249)</f>
        <v>17828.27</v>
      </c>
      <c r="AA250" s="53">
        <f t="shared" ref="AA250:AF250" si="144">SUM(AA237+AA240+AA244+AA249)</f>
        <v>32372</v>
      </c>
      <c r="AB250" s="53">
        <f t="shared" si="144"/>
        <v>19151.14</v>
      </c>
      <c r="AC250" s="139">
        <f t="shared" si="144"/>
        <v>33216</v>
      </c>
      <c r="AD250" s="139">
        <f t="shared" si="144"/>
        <v>0</v>
      </c>
      <c r="AE250" s="139">
        <f t="shared" si="144"/>
        <v>0</v>
      </c>
      <c r="AF250" s="55">
        <f t="shared" si="144"/>
        <v>0</v>
      </c>
    </row>
    <row r="251" spans="1:32" x14ac:dyDescent="0.25">
      <c r="A251" s="28" t="s">
        <v>363</v>
      </c>
      <c r="B251" s="57" t="s">
        <v>364</v>
      </c>
      <c r="C251" s="25"/>
      <c r="D251" s="25"/>
      <c r="E251" s="25"/>
    </row>
    <row r="252" spans="1:32" x14ac:dyDescent="0.25">
      <c r="A252" s="28" t="s">
        <v>365</v>
      </c>
      <c r="B252" s="29" t="s">
        <v>366</v>
      </c>
      <c r="C252" s="25"/>
      <c r="D252" s="25"/>
      <c r="E252" s="25"/>
      <c r="U252" s="25" t="s">
        <v>3</v>
      </c>
      <c r="W252" s="25" t="s">
        <v>3</v>
      </c>
      <c r="Y252" s="25" t="s">
        <v>3</v>
      </c>
    </row>
    <row r="253" spans="1:32" x14ac:dyDescent="0.25">
      <c r="A253" s="28" t="s">
        <v>367</v>
      </c>
      <c r="B253" s="29" t="s">
        <v>368</v>
      </c>
      <c r="C253" s="31">
        <v>49002</v>
      </c>
      <c r="D253" s="25">
        <v>49982</v>
      </c>
      <c r="E253" s="25">
        <v>49895.15</v>
      </c>
      <c r="F253" s="25">
        <v>51961</v>
      </c>
      <c r="G253" s="25">
        <v>39215.61</v>
      </c>
      <c r="H253" s="25">
        <v>51960.68</v>
      </c>
      <c r="I253" s="25">
        <v>51490</v>
      </c>
      <c r="J253" s="25">
        <v>51490.39</v>
      </c>
      <c r="K253" s="25">
        <v>52520</v>
      </c>
      <c r="L253" s="25">
        <v>43430</v>
      </c>
      <c r="M253" s="25">
        <v>52717.08</v>
      </c>
      <c r="N253" s="25">
        <v>53308</v>
      </c>
      <c r="O253" s="25">
        <v>53517.82</v>
      </c>
      <c r="P253" s="25">
        <v>54375</v>
      </c>
      <c r="Q253" s="25">
        <v>58324.93</v>
      </c>
      <c r="R253" s="25">
        <v>57670</v>
      </c>
      <c r="S253" s="25">
        <v>56799.33</v>
      </c>
      <c r="U253" s="25">
        <v>57990</v>
      </c>
      <c r="V253" s="25">
        <v>49456.3</v>
      </c>
      <c r="W253" s="25">
        <v>57990</v>
      </c>
      <c r="X253" s="25">
        <v>57045.02</v>
      </c>
      <c r="Y253" s="25">
        <v>60310</v>
      </c>
      <c r="Z253" s="25">
        <v>53852.480000000003</v>
      </c>
      <c r="AA253" s="25">
        <v>62722</v>
      </c>
      <c r="AB253" s="26">
        <v>49367.99</v>
      </c>
      <c r="AC253" s="136">
        <v>64604</v>
      </c>
    </row>
    <row r="254" spans="1:32" x14ac:dyDescent="0.25">
      <c r="A254" s="32"/>
      <c r="B254" s="33" t="s">
        <v>24</v>
      </c>
      <c r="C254" s="34">
        <f t="shared" ref="C254:R254" si="145">SUM(C253:C253)</f>
        <v>49002</v>
      </c>
      <c r="D254" s="34">
        <f t="shared" si="145"/>
        <v>49982</v>
      </c>
      <c r="E254" s="34">
        <f t="shared" si="145"/>
        <v>49895.15</v>
      </c>
      <c r="F254" s="34">
        <f t="shared" si="145"/>
        <v>51961</v>
      </c>
      <c r="G254" s="34">
        <f t="shared" si="145"/>
        <v>39215.61</v>
      </c>
      <c r="H254" s="34">
        <f t="shared" si="145"/>
        <v>51960.68</v>
      </c>
      <c r="I254" s="34">
        <f t="shared" si="145"/>
        <v>51490</v>
      </c>
      <c r="J254" s="34">
        <f t="shared" si="145"/>
        <v>51490.39</v>
      </c>
      <c r="K254" s="34">
        <f t="shared" si="145"/>
        <v>52520</v>
      </c>
      <c r="L254" s="34">
        <f t="shared" si="145"/>
        <v>43430</v>
      </c>
      <c r="M254" s="34">
        <f t="shared" si="145"/>
        <v>52717.08</v>
      </c>
      <c r="N254" s="34">
        <f t="shared" si="145"/>
        <v>53308</v>
      </c>
      <c r="O254" s="34">
        <f t="shared" si="145"/>
        <v>53517.82</v>
      </c>
      <c r="P254" s="34">
        <f t="shared" si="145"/>
        <v>54375</v>
      </c>
      <c r="Q254" s="34">
        <f t="shared" si="145"/>
        <v>58324.93</v>
      </c>
      <c r="R254" s="34">
        <f t="shared" si="145"/>
        <v>57670</v>
      </c>
      <c r="S254" s="37">
        <f>SUM(S253)</f>
        <v>56799.33</v>
      </c>
      <c r="U254" s="37">
        <f t="shared" ref="U254:X254" si="146">SUM(U253)</f>
        <v>57990</v>
      </c>
      <c r="V254" s="37">
        <f t="shared" si="146"/>
        <v>49456.3</v>
      </c>
      <c r="W254" s="37">
        <f t="shared" si="146"/>
        <v>57990</v>
      </c>
      <c r="X254" s="37">
        <f t="shared" si="146"/>
        <v>57045.02</v>
      </c>
      <c r="Y254" s="37">
        <f>SUM(Y252:Y253)</f>
        <v>60310</v>
      </c>
      <c r="Z254" s="37">
        <f>SUM(Z252:Z253)</f>
        <v>53852.480000000003</v>
      </c>
      <c r="AA254" s="37">
        <f t="shared" ref="AA254:AF254" si="147">SUM(AA252:AA253)</f>
        <v>62722</v>
      </c>
      <c r="AB254" s="35">
        <f t="shared" si="147"/>
        <v>49367.99</v>
      </c>
      <c r="AC254" s="137">
        <f t="shared" si="147"/>
        <v>64604</v>
      </c>
      <c r="AD254" s="137">
        <f t="shared" si="147"/>
        <v>0</v>
      </c>
      <c r="AE254" s="137">
        <f t="shared" si="147"/>
        <v>0</v>
      </c>
      <c r="AF254" s="36">
        <f t="shared" si="147"/>
        <v>0</v>
      </c>
    </row>
    <row r="255" spans="1:32" x14ac:dyDescent="0.25">
      <c r="A255" s="28" t="s">
        <v>369</v>
      </c>
      <c r="B255" s="29" t="s">
        <v>370</v>
      </c>
      <c r="C255" s="25"/>
      <c r="D255" s="25"/>
      <c r="E255" s="25"/>
      <c r="F255" s="25"/>
      <c r="G255" s="25"/>
    </row>
    <row r="256" spans="1:32" x14ac:dyDescent="0.25">
      <c r="A256" s="28" t="s">
        <v>371</v>
      </c>
      <c r="B256" s="29" t="s">
        <v>53</v>
      </c>
      <c r="C256" s="25">
        <v>750</v>
      </c>
      <c r="D256" s="25">
        <v>750</v>
      </c>
      <c r="E256" s="25">
        <v>487.65</v>
      </c>
      <c r="F256" s="25">
        <v>750</v>
      </c>
      <c r="G256" s="25">
        <v>259.95999999999998</v>
      </c>
      <c r="H256" s="25">
        <v>365.08</v>
      </c>
      <c r="I256" s="25">
        <v>750</v>
      </c>
      <c r="J256" s="25">
        <v>397.55</v>
      </c>
      <c r="K256" s="25">
        <v>600</v>
      </c>
      <c r="L256" s="25">
        <v>761.41</v>
      </c>
      <c r="M256" s="25">
        <v>825.3</v>
      </c>
      <c r="N256" s="25">
        <v>600</v>
      </c>
      <c r="O256" s="25">
        <v>737.5</v>
      </c>
      <c r="P256" s="25">
        <v>600</v>
      </c>
      <c r="Q256" s="25">
        <v>600</v>
      </c>
      <c r="R256" s="25">
        <v>600</v>
      </c>
      <c r="S256" s="25">
        <v>690.64</v>
      </c>
      <c r="U256" s="25">
        <v>600</v>
      </c>
      <c r="V256" s="25">
        <v>368.62</v>
      </c>
      <c r="W256" s="25">
        <v>600</v>
      </c>
      <c r="X256" s="25">
        <v>388</v>
      </c>
      <c r="Y256" s="25">
        <v>600</v>
      </c>
      <c r="Z256" s="25">
        <v>285.25</v>
      </c>
      <c r="AA256" s="25">
        <v>600</v>
      </c>
      <c r="AB256" s="26">
        <v>10.75</v>
      </c>
      <c r="AC256" s="136">
        <v>600</v>
      </c>
    </row>
    <row r="257" spans="1:32" x14ac:dyDescent="0.25">
      <c r="A257" s="32"/>
      <c r="B257" s="33" t="s">
        <v>24</v>
      </c>
      <c r="C257" s="34">
        <f t="shared" ref="C257:Q257" si="148">SUM(C256)</f>
        <v>750</v>
      </c>
      <c r="D257" s="34">
        <f t="shared" si="148"/>
        <v>750</v>
      </c>
      <c r="E257" s="34">
        <f t="shared" si="148"/>
        <v>487.65</v>
      </c>
      <c r="F257" s="34">
        <f t="shared" si="148"/>
        <v>750</v>
      </c>
      <c r="G257" s="34">
        <f t="shared" si="148"/>
        <v>259.95999999999998</v>
      </c>
      <c r="H257" s="34">
        <f t="shared" si="148"/>
        <v>365.08</v>
      </c>
      <c r="I257" s="34">
        <f t="shared" si="148"/>
        <v>750</v>
      </c>
      <c r="J257" s="34">
        <f t="shared" si="148"/>
        <v>397.55</v>
      </c>
      <c r="K257" s="34">
        <f t="shared" si="148"/>
        <v>600</v>
      </c>
      <c r="L257" s="34">
        <f t="shared" si="148"/>
        <v>761.41</v>
      </c>
      <c r="M257" s="34">
        <f t="shared" si="148"/>
        <v>825.3</v>
      </c>
      <c r="N257" s="34">
        <f t="shared" si="148"/>
        <v>600</v>
      </c>
      <c r="O257" s="34">
        <f t="shared" si="148"/>
        <v>737.5</v>
      </c>
      <c r="P257" s="34">
        <f t="shared" si="148"/>
        <v>600</v>
      </c>
      <c r="Q257" s="34">
        <f t="shared" si="148"/>
        <v>600</v>
      </c>
      <c r="R257" s="34">
        <f t="shared" ref="R257" si="149">SUM(R256)</f>
        <v>600</v>
      </c>
      <c r="S257" s="37">
        <f>SUM(S256)</f>
        <v>690.64</v>
      </c>
      <c r="U257" s="37">
        <f t="shared" ref="U257:X257" si="150">SUM(U256)</f>
        <v>600</v>
      </c>
      <c r="V257" s="37">
        <f t="shared" si="150"/>
        <v>368.62</v>
      </c>
      <c r="W257" s="37">
        <f t="shared" si="150"/>
        <v>600</v>
      </c>
      <c r="X257" s="37">
        <f t="shared" si="150"/>
        <v>388</v>
      </c>
      <c r="Y257" s="37">
        <f t="shared" ref="Y257:AF257" si="151">SUM(Y256)</f>
        <v>600</v>
      </c>
      <c r="Z257" s="37">
        <f t="shared" si="151"/>
        <v>285.25</v>
      </c>
      <c r="AA257" s="37">
        <f t="shared" si="151"/>
        <v>600</v>
      </c>
      <c r="AB257" s="35">
        <f t="shared" si="151"/>
        <v>10.75</v>
      </c>
      <c r="AC257" s="137">
        <f t="shared" si="151"/>
        <v>600</v>
      </c>
      <c r="AD257" s="137">
        <f t="shared" si="151"/>
        <v>0</v>
      </c>
      <c r="AE257" s="137">
        <f t="shared" si="151"/>
        <v>0</v>
      </c>
      <c r="AF257" s="36">
        <f t="shared" si="151"/>
        <v>0</v>
      </c>
    </row>
    <row r="258" spans="1:32" x14ac:dyDescent="0.25">
      <c r="A258" s="28" t="s">
        <v>372</v>
      </c>
      <c r="B258" s="29" t="s">
        <v>373</v>
      </c>
      <c r="C258" s="25"/>
      <c r="D258" s="25"/>
      <c r="E258" s="25"/>
      <c r="F258" s="25"/>
      <c r="G258" s="25"/>
    </row>
    <row r="259" spans="1:32" x14ac:dyDescent="0.25">
      <c r="A259" s="28" t="s">
        <v>374</v>
      </c>
      <c r="B259" s="29" t="s">
        <v>375</v>
      </c>
      <c r="C259" s="25">
        <v>1000</v>
      </c>
      <c r="D259" s="25">
        <v>1000</v>
      </c>
      <c r="E259" s="25">
        <v>642.79999999999995</v>
      </c>
      <c r="F259" s="25">
        <v>1000</v>
      </c>
      <c r="G259" s="25">
        <v>454.3</v>
      </c>
      <c r="H259" s="25">
        <v>641.98</v>
      </c>
      <c r="I259" s="25">
        <v>1000</v>
      </c>
      <c r="J259" s="25">
        <v>714.92</v>
      </c>
      <c r="K259" s="25">
        <v>1000</v>
      </c>
      <c r="L259" s="25">
        <v>669.85</v>
      </c>
      <c r="M259" s="25">
        <v>803.63</v>
      </c>
      <c r="N259" s="25">
        <v>1000</v>
      </c>
      <c r="O259" s="25">
        <v>96.31</v>
      </c>
      <c r="P259" s="25">
        <v>750</v>
      </c>
      <c r="Q259" s="25">
        <v>183.13</v>
      </c>
      <c r="R259" s="25">
        <v>750</v>
      </c>
      <c r="S259" s="25">
        <v>659.61</v>
      </c>
      <c r="U259" s="25">
        <v>750</v>
      </c>
      <c r="V259" s="25">
        <v>712.38</v>
      </c>
      <c r="W259" s="25">
        <v>750</v>
      </c>
      <c r="X259" s="25">
        <v>172.31</v>
      </c>
      <c r="Y259" s="25">
        <v>750</v>
      </c>
      <c r="Z259" s="25">
        <v>310.74</v>
      </c>
      <c r="AA259" s="25">
        <v>750</v>
      </c>
      <c r="AB259" s="26">
        <v>0</v>
      </c>
      <c r="AC259" s="136">
        <v>750</v>
      </c>
    </row>
    <row r="260" spans="1:32" x14ac:dyDescent="0.25">
      <c r="A260" s="28" t="s">
        <v>376</v>
      </c>
      <c r="B260" s="29" t="s">
        <v>61</v>
      </c>
      <c r="C260" s="25">
        <v>100</v>
      </c>
      <c r="D260" s="25">
        <v>100</v>
      </c>
      <c r="E260" s="25">
        <v>35</v>
      </c>
      <c r="F260" s="25">
        <v>100</v>
      </c>
      <c r="G260" s="25">
        <v>55</v>
      </c>
      <c r="H260" s="25">
        <v>55</v>
      </c>
      <c r="I260" s="25">
        <v>100</v>
      </c>
      <c r="J260" s="25">
        <v>55</v>
      </c>
      <c r="K260" s="25">
        <v>100</v>
      </c>
      <c r="L260" s="25">
        <v>20</v>
      </c>
      <c r="M260" s="25">
        <v>55</v>
      </c>
      <c r="N260" s="25">
        <v>100</v>
      </c>
      <c r="O260" s="25">
        <v>55</v>
      </c>
      <c r="P260" s="25">
        <v>100</v>
      </c>
      <c r="Q260" s="25">
        <v>55</v>
      </c>
      <c r="R260" s="25">
        <v>100</v>
      </c>
      <c r="S260" s="25">
        <v>55</v>
      </c>
      <c r="U260" s="25">
        <v>100</v>
      </c>
      <c r="V260" s="25">
        <v>65</v>
      </c>
      <c r="W260" s="25">
        <v>100</v>
      </c>
      <c r="X260" s="25">
        <v>75</v>
      </c>
      <c r="Y260" s="25">
        <v>100</v>
      </c>
      <c r="Z260" s="25">
        <v>20</v>
      </c>
      <c r="AA260" s="25">
        <v>100</v>
      </c>
      <c r="AB260" s="26">
        <v>0</v>
      </c>
      <c r="AC260" s="136">
        <v>100</v>
      </c>
    </row>
    <row r="261" spans="1:32" hidden="1" x14ac:dyDescent="0.25">
      <c r="A261" s="28" t="s">
        <v>377</v>
      </c>
      <c r="B261" s="29" t="s">
        <v>378</v>
      </c>
      <c r="C261" s="25">
        <v>250</v>
      </c>
      <c r="D261" s="25">
        <v>250</v>
      </c>
      <c r="E261" s="25">
        <v>109.95</v>
      </c>
      <c r="F261" s="25">
        <v>250</v>
      </c>
      <c r="G261" s="25">
        <v>124.34</v>
      </c>
      <c r="H261" s="25">
        <v>164.34</v>
      </c>
      <c r="I261" s="25">
        <v>250</v>
      </c>
      <c r="J261" s="25">
        <v>0</v>
      </c>
      <c r="K261" s="25">
        <v>125</v>
      </c>
      <c r="L261" s="25">
        <v>0</v>
      </c>
      <c r="M261" s="25">
        <v>0</v>
      </c>
      <c r="N261" s="25">
        <v>125</v>
      </c>
      <c r="O261" s="25">
        <v>0</v>
      </c>
      <c r="P261" s="25">
        <v>100</v>
      </c>
      <c r="Q261" s="25">
        <v>0</v>
      </c>
      <c r="R261" s="25">
        <v>100</v>
      </c>
      <c r="S261" s="25">
        <v>77</v>
      </c>
      <c r="U261" s="25">
        <v>100</v>
      </c>
      <c r="V261" s="25">
        <v>0</v>
      </c>
      <c r="W261" s="25">
        <v>100</v>
      </c>
      <c r="X261" s="25">
        <v>0</v>
      </c>
      <c r="Y261" s="25">
        <v>0</v>
      </c>
      <c r="AA261" s="25">
        <v>0</v>
      </c>
      <c r="AB261" s="26">
        <v>0</v>
      </c>
      <c r="AC261" s="136">
        <v>0</v>
      </c>
    </row>
    <row r="262" spans="1:32" x14ac:dyDescent="0.25">
      <c r="A262" s="28" t="s">
        <v>379</v>
      </c>
      <c r="B262" s="29" t="s">
        <v>65</v>
      </c>
      <c r="C262" s="25">
        <v>450</v>
      </c>
      <c r="D262" s="25">
        <v>450</v>
      </c>
      <c r="E262" s="25">
        <v>51.78</v>
      </c>
      <c r="F262" s="25">
        <v>450</v>
      </c>
      <c r="G262" s="25">
        <v>176.08</v>
      </c>
      <c r="H262" s="25">
        <v>335.92</v>
      </c>
      <c r="I262" s="25">
        <v>450</v>
      </c>
      <c r="J262" s="25">
        <v>20</v>
      </c>
      <c r="K262" s="25">
        <v>450</v>
      </c>
      <c r="L262" s="25">
        <v>20</v>
      </c>
      <c r="M262" s="25">
        <v>20</v>
      </c>
      <c r="N262" s="25">
        <v>450</v>
      </c>
      <c r="O262" s="25">
        <v>277.64999999999998</v>
      </c>
      <c r="P262" s="25">
        <v>400</v>
      </c>
      <c r="Q262" s="25">
        <v>364</v>
      </c>
      <c r="R262" s="25">
        <v>400</v>
      </c>
      <c r="S262" s="25">
        <v>75</v>
      </c>
      <c r="U262" s="25">
        <v>400</v>
      </c>
      <c r="V262" s="25">
        <v>1086.2</v>
      </c>
      <c r="W262" s="25">
        <v>600</v>
      </c>
      <c r="X262" s="25">
        <v>175</v>
      </c>
      <c r="Y262" s="25">
        <v>500</v>
      </c>
      <c r="Z262" s="25">
        <v>45</v>
      </c>
      <c r="AA262" s="25">
        <v>500</v>
      </c>
      <c r="AB262" s="26">
        <v>47</v>
      </c>
      <c r="AC262" s="136">
        <v>500</v>
      </c>
    </row>
    <row r="263" spans="1:32" x14ac:dyDescent="0.25">
      <c r="A263" s="28" t="s">
        <v>1051</v>
      </c>
      <c r="B263" s="29" t="s">
        <v>261</v>
      </c>
      <c r="C263" s="25"/>
      <c r="D263" s="25"/>
      <c r="E263" s="25"/>
      <c r="F263" s="25"/>
      <c r="G263" s="25"/>
      <c r="X263" s="25">
        <v>151.19999999999999</v>
      </c>
      <c r="AA263" s="25">
        <v>0</v>
      </c>
      <c r="AB263" s="26">
        <v>214.4</v>
      </c>
      <c r="AC263" s="136">
        <v>250</v>
      </c>
    </row>
    <row r="264" spans="1:32" x14ac:dyDescent="0.25">
      <c r="A264" s="28" t="s">
        <v>380</v>
      </c>
      <c r="B264" s="29" t="s">
        <v>69</v>
      </c>
      <c r="C264" s="25">
        <v>500</v>
      </c>
      <c r="D264" s="25">
        <v>500</v>
      </c>
      <c r="E264" s="25">
        <v>757.48</v>
      </c>
      <c r="F264" s="38">
        <v>700</v>
      </c>
      <c r="G264" s="38">
        <v>618.48</v>
      </c>
      <c r="H264" s="38">
        <v>666.23</v>
      </c>
      <c r="I264" s="38">
        <v>700</v>
      </c>
      <c r="J264" s="25">
        <v>700</v>
      </c>
      <c r="K264" s="25">
        <v>700</v>
      </c>
      <c r="L264" s="25">
        <v>101.13</v>
      </c>
      <c r="M264" s="25">
        <v>262.68</v>
      </c>
      <c r="N264" s="25">
        <v>700</v>
      </c>
      <c r="O264" s="25">
        <v>700</v>
      </c>
      <c r="P264" s="25">
        <v>700</v>
      </c>
      <c r="Q264" s="25">
        <v>700</v>
      </c>
      <c r="R264" s="25">
        <v>700</v>
      </c>
      <c r="S264" s="25">
        <v>768.85</v>
      </c>
      <c r="U264" s="25">
        <v>700</v>
      </c>
      <c r="V264" s="25">
        <v>280.45</v>
      </c>
      <c r="W264" s="25">
        <v>500</v>
      </c>
      <c r="X264" s="25">
        <v>164.7</v>
      </c>
      <c r="Y264" s="25">
        <v>500</v>
      </c>
      <c r="Z264" s="25">
        <v>189.88</v>
      </c>
      <c r="AA264" s="25">
        <v>500</v>
      </c>
      <c r="AB264" s="26">
        <v>232.91</v>
      </c>
      <c r="AC264" s="136">
        <v>500</v>
      </c>
    </row>
    <row r="265" spans="1:32" x14ac:dyDescent="0.25">
      <c r="A265" s="67" t="s">
        <v>381</v>
      </c>
      <c r="B265" s="29" t="s">
        <v>382</v>
      </c>
      <c r="C265" s="25"/>
      <c r="D265" s="25"/>
      <c r="E265" s="25"/>
      <c r="F265" s="25">
        <v>400</v>
      </c>
      <c r="G265" s="25">
        <v>378</v>
      </c>
      <c r="H265" s="25">
        <v>378</v>
      </c>
      <c r="I265" s="25">
        <v>400</v>
      </c>
      <c r="J265" s="25">
        <v>400.68</v>
      </c>
      <c r="K265" s="25">
        <v>481</v>
      </c>
      <c r="L265" s="25">
        <v>481</v>
      </c>
      <c r="M265" s="25">
        <v>481</v>
      </c>
      <c r="N265" s="25">
        <v>496</v>
      </c>
      <c r="O265" s="25">
        <v>495.24</v>
      </c>
      <c r="P265" s="25">
        <v>520</v>
      </c>
      <c r="Q265" s="25">
        <v>520</v>
      </c>
      <c r="R265" s="25">
        <v>520</v>
      </c>
      <c r="S265" s="25">
        <v>546</v>
      </c>
      <c r="U265" s="25">
        <v>574</v>
      </c>
      <c r="V265" s="25">
        <v>573.29999999999995</v>
      </c>
      <c r="W265" s="25">
        <v>611</v>
      </c>
      <c r="X265" s="25">
        <v>610.55999999999995</v>
      </c>
      <c r="Y265" s="25">
        <v>670</v>
      </c>
      <c r="Z265" s="25">
        <v>662.46</v>
      </c>
      <c r="AA265" s="25">
        <v>663</v>
      </c>
      <c r="AB265" s="26">
        <v>727.05</v>
      </c>
      <c r="AC265" s="136">
        <v>800</v>
      </c>
    </row>
    <row r="266" spans="1:32" x14ac:dyDescent="0.25">
      <c r="A266" s="67" t="s">
        <v>1121</v>
      </c>
      <c r="B266" s="29" t="s">
        <v>1154</v>
      </c>
      <c r="C266" s="25"/>
      <c r="D266" s="25"/>
      <c r="E266" s="25"/>
      <c r="F266" s="25"/>
      <c r="G266" s="25"/>
      <c r="AA266" s="25">
        <v>12000</v>
      </c>
      <c r="AB266" s="26">
        <v>0</v>
      </c>
      <c r="AC266" s="136">
        <v>12000</v>
      </c>
    </row>
    <row r="267" spans="1:32" x14ac:dyDescent="0.25">
      <c r="A267" s="67" t="s">
        <v>1155</v>
      </c>
      <c r="B267" s="29" t="s">
        <v>1156</v>
      </c>
      <c r="C267" s="25"/>
      <c r="D267" s="25"/>
      <c r="E267" s="25"/>
      <c r="F267" s="25"/>
      <c r="G267" s="25"/>
      <c r="AB267" s="26">
        <v>3405</v>
      </c>
      <c r="AC267" s="136">
        <v>50000</v>
      </c>
    </row>
    <row r="268" spans="1:32" x14ac:dyDescent="0.25">
      <c r="A268" s="67" t="s">
        <v>383</v>
      </c>
      <c r="B268" s="29" t="s">
        <v>384</v>
      </c>
      <c r="C268" s="25"/>
      <c r="D268" s="25"/>
      <c r="E268" s="25"/>
      <c r="F268" s="25">
        <v>1000</v>
      </c>
      <c r="G268" s="25">
        <v>169.86</v>
      </c>
      <c r="H268" s="25">
        <v>609.99</v>
      </c>
      <c r="I268" s="25">
        <v>1000</v>
      </c>
      <c r="J268" s="25">
        <v>1823.57</v>
      </c>
      <c r="K268" s="25">
        <v>1000</v>
      </c>
      <c r="L268" s="25">
        <v>1073.8499999999999</v>
      </c>
      <c r="M268" s="25">
        <v>1082.48</v>
      </c>
      <c r="N268" s="25">
        <v>1000</v>
      </c>
      <c r="O268" s="25">
        <v>324.27999999999997</v>
      </c>
      <c r="P268" s="25">
        <v>1000</v>
      </c>
      <c r="Q268" s="25">
        <v>359.03</v>
      </c>
      <c r="R268" s="25">
        <v>1000</v>
      </c>
      <c r="S268" s="25">
        <v>627.24</v>
      </c>
      <c r="U268" s="25">
        <v>1000</v>
      </c>
      <c r="V268" s="25">
        <v>1460.24</v>
      </c>
      <c r="W268" s="25">
        <v>1000</v>
      </c>
      <c r="X268" s="25">
        <v>288.01</v>
      </c>
      <c r="Y268" s="25">
        <v>1000</v>
      </c>
      <c r="Z268" s="25">
        <v>854.66</v>
      </c>
      <c r="AA268" s="25">
        <v>1000</v>
      </c>
      <c r="AB268" s="26">
        <v>452.32</v>
      </c>
      <c r="AC268" s="136">
        <v>1000</v>
      </c>
    </row>
    <row r="269" spans="1:32" x14ac:dyDescent="0.25">
      <c r="A269" s="32"/>
      <c r="B269" s="33" t="s">
        <v>24</v>
      </c>
      <c r="C269" s="34">
        <f>SUM(C259:C264)</f>
        <v>2300</v>
      </c>
      <c r="D269" s="34">
        <f>SUM(D259:D265)</f>
        <v>2300</v>
      </c>
      <c r="E269" s="34">
        <f>SUM(E259:E265)</f>
        <v>1597.01</v>
      </c>
      <c r="F269" s="34">
        <f t="shared" ref="F269:S269" si="152">SUM(F259:F268)</f>
        <v>3900</v>
      </c>
      <c r="G269" s="34">
        <f t="shared" si="152"/>
        <v>1976.06</v>
      </c>
      <c r="H269" s="34">
        <f t="shared" si="152"/>
        <v>2851.46</v>
      </c>
      <c r="I269" s="34">
        <f t="shared" si="152"/>
        <v>3900</v>
      </c>
      <c r="J269" s="34">
        <f t="shared" si="152"/>
        <v>3714.17</v>
      </c>
      <c r="K269" s="34">
        <f t="shared" si="152"/>
        <v>3856</v>
      </c>
      <c r="L269" s="34">
        <f t="shared" si="152"/>
        <v>2365.83</v>
      </c>
      <c r="M269" s="34">
        <f t="shared" si="152"/>
        <v>2704.79</v>
      </c>
      <c r="N269" s="34">
        <f t="shared" si="152"/>
        <v>3871</v>
      </c>
      <c r="O269" s="34">
        <f t="shared" si="152"/>
        <v>1948.48</v>
      </c>
      <c r="P269" s="34">
        <f t="shared" si="152"/>
        <v>3570</v>
      </c>
      <c r="Q269" s="34">
        <f t="shared" si="152"/>
        <v>2181.16</v>
      </c>
      <c r="R269" s="34">
        <f t="shared" si="152"/>
        <v>3570</v>
      </c>
      <c r="S269" s="37">
        <f t="shared" si="152"/>
        <v>2808.7</v>
      </c>
      <c r="U269" s="37">
        <f t="shared" ref="U269:X269" si="153">SUM(U259:U268)</f>
        <v>3624</v>
      </c>
      <c r="V269" s="37">
        <f t="shared" si="153"/>
        <v>4177.57</v>
      </c>
      <c r="W269" s="37">
        <f t="shared" si="153"/>
        <v>3661</v>
      </c>
      <c r="X269" s="37">
        <f t="shared" si="153"/>
        <v>1636.78</v>
      </c>
      <c r="Y269" s="37">
        <f t="shared" ref="Y269:AF269" si="154">SUM(Y259:Y268)</f>
        <v>3520</v>
      </c>
      <c r="Z269" s="37">
        <f t="shared" si="154"/>
        <v>2082.7399999999998</v>
      </c>
      <c r="AA269" s="37">
        <f t="shared" si="154"/>
        <v>15513</v>
      </c>
      <c r="AB269" s="35">
        <f t="shared" si="154"/>
        <v>5078.6799999999994</v>
      </c>
      <c r="AC269" s="137">
        <f t="shared" si="154"/>
        <v>65900</v>
      </c>
      <c r="AD269" s="137">
        <f t="shared" si="154"/>
        <v>0</v>
      </c>
      <c r="AE269" s="137">
        <f t="shared" si="154"/>
        <v>0</v>
      </c>
      <c r="AF269" s="36">
        <f t="shared" si="154"/>
        <v>0</v>
      </c>
    </row>
    <row r="270" spans="1:32" x14ac:dyDescent="0.25">
      <c r="A270" s="28" t="s">
        <v>385</v>
      </c>
      <c r="B270" s="29" t="s">
        <v>386</v>
      </c>
      <c r="C270" s="25"/>
      <c r="D270" s="25"/>
      <c r="E270" s="25"/>
      <c r="F270" s="25"/>
      <c r="G270" s="25"/>
    </row>
    <row r="271" spans="1:32" x14ac:dyDescent="0.25">
      <c r="A271" s="28" t="s">
        <v>387</v>
      </c>
      <c r="B271" s="60" t="s">
        <v>388</v>
      </c>
      <c r="C271" s="25">
        <v>500</v>
      </c>
      <c r="D271" s="25">
        <v>500</v>
      </c>
      <c r="E271" s="25">
        <v>416.69</v>
      </c>
      <c r="F271" s="25">
        <v>450</v>
      </c>
      <c r="G271" s="25">
        <v>256.7</v>
      </c>
      <c r="H271" s="25">
        <v>385.41</v>
      </c>
      <c r="I271" s="25">
        <v>450</v>
      </c>
      <c r="J271" s="25">
        <v>492.47</v>
      </c>
      <c r="K271" s="25">
        <v>640</v>
      </c>
      <c r="L271" s="25">
        <v>471.21</v>
      </c>
      <c r="M271" s="25">
        <v>628.48</v>
      </c>
      <c r="N271" s="25">
        <v>640</v>
      </c>
      <c r="O271" s="25">
        <v>632.95000000000005</v>
      </c>
      <c r="P271" s="25">
        <v>640</v>
      </c>
      <c r="Q271" s="25">
        <v>622.94000000000005</v>
      </c>
      <c r="R271" s="25">
        <v>640</v>
      </c>
      <c r="S271" s="25">
        <v>519.74</v>
      </c>
      <c r="U271" s="25">
        <v>640</v>
      </c>
      <c r="V271" s="25">
        <v>497.41</v>
      </c>
      <c r="W271" s="25">
        <v>640</v>
      </c>
      <c r="X271" s="25">
        <v>497.1</v>
      </c>
      <c r="Y271" s="25">
        <v>550</v>
      </c>
      <c r="Z271" s="25">
        <v>457.13</v>
      </c>
      <c r="AA271" s="25">
        <v>550</v>
      </c>
      <c r="AB271" s="26">
        <v>365.52</v>
      </c>
      <c r="AC271" s="136">
        <v>500</v>
      </c>
    </row>
    <row r="272" spans="1:32" x14ac:dyDescent="0.25">
      <c r="A272" s="32"/>
      <c r="B272" s="33" t="s">
        <v>24</v>
      </c>
      <c r="C272" s="34">
        <f t="shared" ref="C272:Q272" si="155">SUM(C271)</f>
        <v>500</v>
      </c>
      <c r="D272" s="34">
        <f t="shared" si="155"/>
        <v>500</v>
      </c>
      <c r="E272" s="34">
        <f t="shared" si="155"/>
        <v>416.69</v>
      </c>
      <c r="F272" s="34">
        <f t="shared" si="155"/>
        <v>450</v>
      </c>
      <c r="G272" s="34">
        <f t="shared" si="155"/>
        <v>256.7</v>
      </c>
      <c r="H272" s="34">
        <f t="shared" si="155"/>
        <v>385.41</v>
      </c>
      <c r="I272" s="34">
        <f t="shared" si="155"/>
        <v>450</v>
      </c>
      <c r="J272" s="34">
        <f t="shared" si="155"/>
        <v>492.47</v>
      </c>
      <c r="K272" s="34">
        <f t="shared" si="155"/>
        <v>640</v>
      </c>
      <c r="L272" s="34">
        <f t="shared" si="155"/>
        <v>471.21</v>
      </c>
      <c r="M272" s="34">
        <f t="shared" si="155"/>
        <v>628.48</v>
      </c>
      <c r="N272" s="34">
        <f t="shared" si="155"/>
        <v>640</v>
      </c>
      <c r="O272" s="34">
        <f t="shared" si="155"/>
        <v>632.95000000000005</v>
      </c>
      <c r="P272" s="34">
        <f t="shared" si="155"/>
        <v>640</v>
      </c>
      <c r="Q272" s="34">
        <f t="shared" si="155"/>
        <v>622.94000000000005</v>
      </c>
      <c r="R272" s="34">
        <f t="shared" ref="R272" si="156">SUM(R271)</f>
        <v>640</v>
      </c>
      <c r="S272" s="37">
        <f>SUM(S271)</f>
        <v>519.74</v>
      </c>
      <c r="U272" s="37">
        <f t="shared" ref="U272:X272" si="157">SUM(U271)</f>
        <v>640</v>
      </c>
      <c r="V272" s="37">
        <f t="shared" si="157"/>
        <v>497.41</v>
      </c>
      <c r="W272" s="37">
        <f t="shared" si="157"/>
        <v>640</v>
      </c>
      <c r="X272" s="37">
        <f t="shared" si="157"/>
        <v>497.1</v>
      </c>
      <c r="Y272" s="37">
        <f t="shared" ref="Y272:Z272" si="158">SUM(Y271)</f>
        <v>550</v>
      </c>
      <c r="Z272" s="37">
        <f t="shared" si="158"/>
        <v>457.13</v>
      </c>
      <c r="AA272" s="37">
        <f t="shared" ref="AA272:AF272" si="159">SUM(AA271)</f>
        <v>550</v>
      </c>
      <c r="AB272" s="35">
        <f t="shared" si="159"/>
        <v>365.52</v>
      </c>
      <c r="AC272" s="137">
        <f t="shared" si="159"/>
        <v>500</v>
      </c>
      <c r="AD272" s="137">
        <f t="shared" si="159"/>
        <v>0</v>
      </c>
      <c r="AE272" s="137">
        <f t="shared" si="159"/>
        <v>0</v>
      </c>
      <c r="AF272" s="36">
        <f t="shared" si="159"/>
        <v>0</v>
      </c>
    </row>
    <row r="273" spans="1:32" x14ac:dyDescent="0.25">
      <c r="A273" s="51"/>
      <c r="B273" s="52" t="s">
        <v>389</v>
      </c>
      <c r="C273" s="53">
        <f t="shared" ref="C273:S273" si="160">SUM(C254+C257+C269+C272)</f>
        <v>52552</v>
      </c>
      <c r="D273" s="53">
        <f t="shared" si="160"/>
        <v>53532</v>
      </c>
      <c r="E273" s="53">
        <f t="shared" si="160"/>
        <v>52396.500000000007</v>
      </c>
      <c r="F273" s="53">
        <f t="shared" si="160"/>
        <v>57061</v>
      </c>
      <c r="G273" s="53">
        <f t="shared" si="160"/>
        <v>41708.329999999994</v>
      </c>
      <c r="H273" s="53">
        <f t="shared" si="160"/>
        <v>55562.630000000005</v>
      </c>
      <c r="I273" s="53">
        <f t="shared" si="160"/>
        <v>56590</v>
      </c>
      <c r="J273" s="53">
        <f t="shared" si="160"/>
        <v>56094.58</v>
      </c>
      <c r="K273" s="53">
        <f t="shared" si="160"/>
        <v>57616</v>
      </c>
      <c r="L273" s="53">
        <f t="shared" si="160"/>
        <v>47028.450000000004</v>
      </c>
      <c r="M273" s="53">
        <f t="shared" si="160"/>
        <v>56875.650000000009</v>
      </c>
      <c r="N273" s="53">
        <f t="shared" si="160"/>
        <v>58419</v>
      </c>
      <c r="O273" s="53">
        <f t="shared" si="160"/>
        <v>56836.75</v>
      </c>
      <c r="P273" s="53">
        <f t="shared" si="160"/>
        <v>59185</v>
      </c>
      <c r="Q273" s="53">
        <f t="shared" si="160"/>
        <v>61729.03</v>
      </c>
      <c r="R273" s="53">
        <f t="shared" si="160"/>
        <v>62480</v>
      </c>
      <c r="S273" s="53">
        <f t="shared" si="160"/>
        <v>60818.409999999996</v>
      </c>
      <c r="T273" s="8">
        <f>(P273-N273)/N273</f>
        <v>1.3112172409661241E-2</v>
      </c>
      <c r="U273" s="53">
        <f t="shared" ref="U273:X273" si="161">SUM(U254+U257+U269+U272)</f>
        <v>62854</v>
      </c>
      <c r="V273" s="53">
        <f t="shared" si="161"/>
        <v>54499.900000000009</v>
      </c>
      <c r="W273" s="53">
        <f t="shared" si="161"/>
        <v>62891</v>
      </c>
      <c r="X273" s="53">
        <f t="shared" si="161"/>
        <v>59566.899999999994</v>
      </c>
      <c r="Y273" s="53">
        <f t="shared" ref="Y273:Z273" si="162">SUM(Y254+Y257+Y269+Y272)</f>
        <v>64980</v>
      </c>
      <c r="Z273" s="53">
        <f t="shared" si="162"/>
        <v>56677.599999999999</v>
      </c>
      <c r="AA273" s="53">
        <f t="shared" ref="AA273:AF273" si="163">SUM(AA254+AA257+AA269+AA272)</f>
        <v>79385</v>
      </c>
      <c r="AB273" s="53">
        <f t="shared" si="163"/>
        <v>54822.939999999995</v>
      </c>
      <c r="AC273" s="139">
        <f t="shared" si="163"/>
        <v>131604</v>
      </c>
      <c r="AD273" s="139">
        <f t="shared" si="163"/>
        <v>0</v>
      </c>
      <c r="AE273" s="139">
        <f t="shared" si="163"/>
        <v>0</v>
      </c>
      <c r="AF273" s="55">
        <f t="shared" si="163"/>
        <v>0</v>
      </c>
    </row>
    <row r="274" spans="1:32" x14ac:dyDescent="0.25">
      <c r="A274" s="28" t="s">
        <v>390</v>
      </c>
      <c r="B274" s="57" t="s">
        <v>1181</v>
      </c>
      <c r="C274" s="25"/>
      <c r="D274" s="25"/>
      <c r="E274" s="25"/>
    </row>
    <row r="275" spans="1:32" x14ac:dyDescent="0.25">
      <c r="A275" s="28" t="s">
        <v>391</v>
      </c>
      <c r="B275" s="29" t="s">
        <v>392</v>
      </c>
      <c r="C275" s="25"/>
      <c r="D275" s="25"/>
      <c r="E275" s="25"/>
    </row>
    <row r="276" spans="1:32" x14ac:dyDescent="0.25">
      <c r="A276" s="28" t="s">
        <v>393</v>
      </c>
      <c r="B276" s="29" t="s">
        <v>394</v>
      </c>
      <c r="C276" s="31">
        <v>44125</v>
      </c>
      <c r="D276" s="25">
        <v>43225</v>
      </c>
      <c r="E276" s="25">
        <v>42856.26</v>
      </c>
      <c r="F276" s="25">
        <v>44935</v>
      </c>
      <c r="G276" s="25">
        <v>33914.800000000003</v>
      </c>
      <c r="H276" s="25">
        <v>44937.11</v>
      </c>
      <c r="I276" s="25">
        <v>44528</v>
      </c>
      <c r="J276" s="25">
        <v>44530.2</v>
      </c>
      <c r="K276" s="25">
        <v>45421</v>
      </c>
      <c r="L276" s="25">
        <v>37559.64</v>
      </c>
      <c r="M276" s="25">
        <v>45595.66</v>
      </c>
      <c r="N276" s="25">
        <v>50551.82</v>
      </c>
      <c r="O276" s="25">
        <v>51481.23</v>
      </c>
      <c r="P276" s="25">
        <v>55000</v>
      </c>
      <c r="Q276" s="25">
        <v>55422.95</v>
      </c>
      <c r="R276" s="25">
        <v>57179</v>
      </c>
      <c r="S276" s="25">
        <v>56315.77</v>
      </c>
      <c r="U276" s="25">
        <v>57502</v>
      </c>
      <c r="V276" s="25">
        <v>58591.6</v>
      </c>
      <c r="W276" s="25">
        <v>60322</v>
      </c>
      <c r="X276" s="25">
        <v>60362.52</v>
      </c>
      <c r="Y276" s="25">
        <v>62777</v>
      </c>
      <c r="Z276" s="25">
        <v>0</v>
      </c>
      <c r="AA276" s="25">
        <v>65288</v>
      </c>
      <c r="AB276" s="26">
        <v>49242.55</v>
      </c>
      <c r="AC276" s="136">
        <v>67247</v>
      </c>
    </row>
    <row r="277" spans="1:32" x14ac:dyDescent="0.25">
      <c r="A277" s="32" t="s">
        <v>3</v>
      </c>
      <c r="B277" s="33" t="s">
        <v>24</v>
      </c>
      <c r="C277" s="34">
        <f t="shared" ref="C277:R277" si="164">SUM(C276:C276)</f>
        <v>44125</v>
      </c>
      <c r="D277" s="34">
        <f t="shared" si="164"/>
        <v>43225</v>
      </c>
      <c r="E277" s="34">
        <f t="shared" si="164"/>
        <v>42856.26</v>
      </c>
      <c r="F277" s="34">
        <f t="shared" si="164"/>
        <v>44935</v>
      </c>
      <c r="G277" s="34">
        <f t="shared" si="164"/>
        <v>33914.800000000003</v>
      </c>
      <c r="H277" s="34">
        <f t="shared" si="164"/>
        <v>44937.11</v>
      </c>
      <c r="I277" s="34">
        <f t="shared" si="164"/>
        <v>44528</v>
      </c>
      <c r="J277" s="34">
        <f t="shared" si="164"/>
        <v>44530.2</v>
      </c>
      <c r="K277" s="34">
        <f t="shared" si="164"/>
        <v>45421</v>
      </c>
      <c r="L277" s="34">
        <f t="shared" si="164"/>
        <v>37559.64</v>
      </c>
      <c r="M277" s="34">
        <f t="shared" si="164"/>
        <v>45595.66</v>
      </c>
      <c r="N277" s="34">
        <f t="shared" si="164"/>
        <v>50551.82</v>
      </c>
      <c r="O277" s="34">
        <f t="shared" si="164"/>
        <v>51481.23</v>
      </c>
      <c r="P277" s="34">
        <f t="shared" si="164"/>
        <v>55000</v>
      </c>
      <c r="Q277" s="34">
        <f t="shared" si="164"/>
        <v>55422.95</v>
      </c>
      <c r="R277" s="34">
        <f t="shared" si="164"/>
        <v>57179</v>
      </c>
      <c r="S277" s="37">
        <f>SUM(S276)</f>
        <v>56315.77</v>
      </c>
      <c r="U277" s="37">
        <f t="shared" ref="U277:X277" si="165">SUM(U276)</f>
        <v>57502</v>
      </c>
      <c r="V277" s="37">
        <f t="shared" si="165"/>
        <v>58591.6</v>
      </c>
      <c r="W277" s="37">
        <f t="shared" si="165"/>
        <v>60322</v>
      </c>
      <c r="X277" s="37">
        <f t="shared" si="165"/>
        <v>60362.52</v>
      </c>
      <c r="Y277" s="37">
        <f t="shared" ref="Y277:AF277" si="166">SUM(Y276:Y276)</f>
        <v>62777</v>
      </c>
      <c r="Z277" s="37">
        <f t="shared" si="166"/>
        <v>0</v>
      </c>
      <c r="AA277" s="37">
        <f t="shared" si="166"/>
        <v>65288</v>
      </c>
      <c r="AB277" s="35">
        <f t="shared" si="166"/>
        <v>49242.55</v>
      </c>
      <c r="AC277" s="137">
        <f t="shared" si="166"/>
        <v>67247</v>
      </c>
      <c r="AD277" s="137">
        <f t="shared" si="166"/>
        <v>0</v>
      </c>
      <c r="AE277" s="137">
        <f t="shared" si="166"/>
        <v>0</v>
      </c>
      <c r="AF277" s="36">
        <f t="shared" si="166"/>
        <v>0</v>
      </c>
    </row>
    <row r="278" spans="1:32" x14ac:dyDescent="0.25">
      <c r="A278" s="28" t="s">
        <v>395</v>
      </c>
      <c r="B278" s="29" t="s">
        <v>396</v>
      </c>
      <c r="C278" s="25"/>
      <c r="D278" s="25"/>
      <c r="E278" s="25"/>
      <c r="F278" s="25"/>
      <c r="G278" s="25"/>
    </row>
    <row r="279" spans="1:32" x14ac:dyDescent="0.25">
      <c r="A279" s="28" t="s">
        <v>397</v>
      </c>
      <c r="B279" s="29" t="s">
        <v>246</v>
      </c>
      <c r="C279" s="25">
        <v>500</v>
      </c>
      <c r="D279" s="25">
        <v>500</v>
      </c>
      <c r="E279" s="25">
        <v>321.52</v>
      </c>
      <c r="F279" s="25">
        <v>500</v>
      </c>
      <c r="G279" s="25">
        <v>107.58</v>
      </c>
      <c r="H279" s="25">
        <v>107.58</v>
      </c>
      <c r="I279" s="25">
        <v>475</v>
      </c>
      <c r="J279" s="25">
        <v>117.62</v>
      </c>
      <c r="K279" s="25">
        <v>425</v>
      </c>
      <c r="L279" s="25">
        <v>23.06</v>
      </c>
      <c r="M279" s="25">
        <v>23.06</v>
      </c>
      <c r="N279" s="25">
        <v>425</v>
      </c>
      <c r="O279" s="25">
        <v>425</v>
      </c>
      <c r="P279" s="25">
        <v>350</v>
      </c>
      <c r="Q279" s="25">
        <v>350</v>
      </c>
      <c r="R279" s="25">
        <v>275</v>
      </c>
      <c r="S279" s="25">
        <v>156.36000000000001</v>
      </c>
      <c r="U279" s="25">
        <v>275</v>
      </c>
      <c r="V279" s="25">
        <v>213.78</v>
      </c>
      <c r="W279" s="25">
        <v>275</v>
      </c>
      <c r="X279" s="25">
        <v>235</v>
      </c>
      <c r="Y279" s="25">
        <v>400</v>
      </c>
      <c r="Z279" s="25">
        <v>400</v>
      </c>
      <c r="AA279" s="25">
        <v>400</v>
      </c>
      <c r="AB279" s="26">
        <v>0</v>
      </c>
      <c r="AC279" s="136">
        <v>400</v>
      </c>
    </row>
    <row r="280" spans="1:32" x14ac:dyDescent="0.25">
      <c r="A280" s="32"/>
      <c r="B280" s="33" t="s">
        <v>24</v>
      </c>
      <c r="C280" s="34">
        <f t="shared" ref="C280:Q280" si="167">SUM(C279)</f>
        <v>500</v>
      </c>
      <c r="D280" s="34">
        <f t="shared" si="167"/>
        <v>500</v>
      </c>
      <c r="E280" s="34">
        <f t="shared" si="167"/>
        <v>321.52</v>
      </c>
      <c r="F280" s="34">
        <f t="shared" si="167"/>
        <v>500</v>
      </c>
      <c r="G280" s="34">
        <f t="shared" si="167"/>
        <v>107.58</v>
      </c>
      <c r="H280" s="34">
        <f t="shared" si="167"/>
        <v>107.58</v>
      </c>
      <c r="I280" s="34">
        <f t="shared" si="167"/>
        <v>475</v>
      </c>
      <c r="J280" s="34">
        <f t="shared" si="167"/>
        <v>117.62</v>
      </c>
      <c r="K280" s="34">
        <f t="shared" si="167"/>
        <v>425</v>
      </c>
      <c r="L280" s="34">
        <f t="shared" si="167"/>
        <v>23.06</v>
      </c>
      <c r="M280" s="34">
        <f t="shared" si="167"/>
        <v>23.06</v>
      </c>
      <c r="N280" s="34">
        <f t="shared" si="167"/>
        <v>425</v>
      </c>
      <c r="O280" s="34">
        <f t="shared" si="167"/>
        <v>425</v>
      </c>
      <c r="P280" s="34">
        <f t="shared" si="167"/>
        <v>350</v>
      </c>
      <c r="Q280" s="34">
        <f t="shared" si="167"/>
        <v>350</v>
      </c>
      <c r="R280" s="34">
        <f t="shared" ref="R280" si="168">SUM(R279)</f>
        <v>275</v>
      </c>
      <c r="S280" s="37">
        <f>SUM(S279)</f>
        <v>156.36000000000001</v>
      </c>
      <c r="U280" s="37">
        <f t="shared" ref="U280:X280" si="169">SUM(U279)</f>
        <v>275</v>
      </c>
      <c r="V280" s="37">
        <f t="shared" si="169"/>
        <v>213.78</v>
      </c>
      <c r="W280" s="37">
        <f t="shared" si="169"/>
        <v>275</v>
      </c>
      <c r="X280" s="37">
        <f t="shared" si="169"/>
        <v>235</v>
      </c>
      <c r="Y280" s="37">
        <f t="shared" ref="Y280:AF280" si="170">SUM(Y279)</f>
        <v>400</v>
      </c>
      <c r="Z280" s="37">
        <f t="shared" si="170"/>
        <v>400</v>
      </c>
      <c r="AA280" s="37">
        <f t="shared" si="170"/>
        <v>400</v>
      </c>
      <c r="AB280" s="35">
        <f t="shared" si="170"/>
        <v>0</v>
      </c>
      <c r="AC280" s="137">
        <f t="shared" si="170"/>
        <v>400</v>
      </c>
      <c r="AD280" s="137">
        <f t="shared" si="170"/>
        <v>0</v>
      </c>
      <c r="AE280" s="137">
        <f t="shared" si="170"/>
        <v>0</v>
      </c>
      <c r="AF280" s="36">
        <f t="shared" si="170"/>
        <v>0</v>
      </c>
    </row>
    <row r="281" spans="1:32" x14ac:dyDescent="0.25">
      <c r="A281" s="28" t="s">
        <v>398</v>
      </c>
      <c r="B281" s="29" t="s">
        <v>399</v>
      </c>
      <c r="C281" s="25"/>
      <c r="D281" s="25"/>
      <c r="E281" s="25"/>
      <c r="F281" s="25"/>
      <c r="G281" s="25"/>
    </row>
    <row r="282" spans="1:32" x14ac:dyDescent="0.25">
      <c r="A282" s="28" t="s">
        <v>400</v>
      </c>
      <c r="B282" s="29" t="s">
        <v>401</v>
      </c>
      <c r="C282" s="25">
        <v>0</v>
      </c>
      <c r="D282" s="25">
        <v>0</v>
      </c>
      <c r="E282" s="25">
        <v>27</v>
      </c>
      <c r="F282" s="25">
        <v>50</v>
      </c>
      <c r="G282" s="25">
        <v>0</v>
      </c>
      <c r="H282" s="25">
        <v>129.6</v>
      </c>
      <c r="I282" s="25">
        <v>50</v>
      </c>
      <c r="J282" s="25">
        <v>0</v>
      </c>
      <c r="K282" s="25">
        <v>50</v>
      </c>
      <c r="L282" s="25">
        <v>0</v>
      </c>
      <c r="M282" s="25">
        <v>0</v>
      </c>
      <c r="N282" s="25">
        <v>50</v>
      </c>
      <c r="O282" s="25">
        <v>22.09</v>
      </c>
      <c r="P282" s="25">
        <v>50</v>
      </c>
      <c r="Q282" s="25">
        <v>0</v>
      </c>
      <c r="R282" s="25">
        <v>50</v>
      </c>
      <c r="S282" s="25">
        <v>0</v>
      </c>
      <c r="U282" s="25">
        <v>50</v>
      </c>
      <c r="V282" s="25">
        <v>0</v>
      </c>
      <c r="W282" s="25">
        <v>50</v>
      </c>
      <c r="X282" s="25">
        <v>0</v>
      </c>
      <c r="Y282" s="25">
        <v>50</v>
      </c>
      <c r="Z282" s="25">
        <v>0</v>
      </c>
      <c r="AA282" s="25">
        <v>50</v>
      </c>
      <c r="AB282" s="26">
        <v>0</v>
      </c>
      <c r="AC282" s="136">
        <v>50</v>
      </c>
    </row>
    <row r="283" spans="1:32" x14ac:dyDescent="0.25">
      <c r="A283" s="28" t="s">
        <v>402</v>
      </c>
      <c r="B283" s="29" t="s">
        <v>403</v>
      </c>
      <c r="C283" s="25">
        <v>150</v>
      </c>
      <c r="D283" s="25">
        <v>150</v>
      </c>
      <c r="E283" s="25">
        <v>100</v>
      </c>
      <c r="F283" s="25">
        <v>125</v>
      </c>
      <c r="G283" s="25">
        <v>100</v>
      </c>
      <c r="H283" s="25">
        <v>100</v>
      </c>
      <c r="I283" s="25">
        <v>250</v>
      </c>
      <c r="J283" s="25">
        <v>285</v>
      </c>
      <c r="K283" s="25">
        <v>550</v>
      </c>
      <c r="L283" s="25">
        <v>535</v>
      </c>
      <c r="M283" s="25">
        <v>535</v>
      </c>
      <c r="N283" s="25">
        <v>550</v>
      </c>
      <c r="O283" s="25">
        <v>405</v>
      </c>
      <c r="P283" s="25">
        <v>250</v>
      </c>
      <c r="Q283" s="25">
        <v>285</v>
      </c>
      <c r="R283" s="25">
        <v>250</v>
      </c>
      <c r="S283" s="25">
        <v>285</v>
      </c>
      <c r="U283" s="25">
        <v>285</v>
      </c>
      <c r="V283" s="25">
        <v>85</v>
      </c>
      <c r="W283" s="25">
        <v>285</v>
      </c>
      <c r="X283" s="25">
        <v>285</v>
      </c>
      <c r="Y283" s="25">
        <v>285</v>
      </c>
      <c r="Z283" s="25">
        <v>285</v>
      </c>
      <c r="AA283" s="25">
        <v>285</v>
      </c>
      <c r="AB283" s="26">
        <v>285</v>
      </c>
      <c r="AC283" s="136">
        <v>285</v>
      </c>
    </row>
    <row r="284" spans="1:32" x14ac:dyDescent="0.25">
      <c r="A284" s="28" t="s">
        <v>404</v>
      </c>
      <c r="B284" s="29" t="s">
        <v>405</v>
      </c>
      <c r="C284" s="25">
        <v>100</v>
      </c>
      <c r="D284" s="25">
        <v>50</v>
      </c>
      <c r="E284" s="25">
        <v>8</v>
      </c>
      <c r="F284" s="25">
        <v>50</v>
      </c>
      <c r="G284" s="25">
        <v>8</v>
      </c>
      <c r="H284" s="25">
        <v>8</v>
      </c>
      <c r="I284" s="25">
        <v>50</v>
      </c>
      <c r="J284" s="25">
        <v>8</v>
      </c>
      <c r="K284" s="25">
        <v>50</v>
      </c>
      <c r="L284" s="25">
        <v>8</v>
      </c>
      <c r="M284" s="25">
        <v>8</v>
      </c>
      <c r="N284" s="25">
        <v>50</v>
      </c>
      <c r="O284" s="25">
        <v>8</v>
      </c>
      <c r="P284" s="25">
        <v>50</v>
      </c>
      <c r="Q284" s="25">
        <v>8</v>
      </c>
      <c r="R284" s="25">
        <v>25</v>
      </c>
      <c r="S284" s="25">
        <v>8</v>
      </c>
      <c r="U284" s="25">
        <v>775</v>
      </c>
      <c r="V284" s="25">
        <v>750</v>
      </c>
      <c r="W284" s="25">
        <v>775</v>
      </c>
      <c r="X284" s="25">
        <v>550</v>
      </c>
      <c r="Y284" s="25">
        <v>775</v>
      </c>
      <c r="Z284" s="25">
        <v>550</v>
      </c>
      <c r="AA284" s="25">
        <v>775</v>
      </c>
      <c r="AB284" s="26">
        <v>550</v>
      </c>
      <c r="AC284" s="136">
        <v>775</v>
      </c>
    </row>
    <row r="285" spans="1:32" x14ac:dyDescent="0.25">
      <c r="A285" s="28" t="s">
        <v>406</v>
      </c>
      <c r="B285" s="29" t="s">
        <v>407</v>
      </c>
      <c r="C285" s="25"/>
      <c r="D285" s="25"/>
      <c r="E285" s="25"/>
      <c r="F285" s="25"/>
      <c r="G285" s="25"/>
      <c r="W285" s="25">
        <v>375</v>
      </c>
      <c r="X285" s="25">
        <v>375</v>
      </c>
      <c r="Y285" s="25">
        <v>375</v>
      </c>
      <c r="Z285" s="25">
        <v>375</v>
      </c>
      <c r="AA285" s="25">
        <v>375</v>
      </c>
      <c r="AB285" s="26">
        <v>0</v>
      </c>
      <c r="AC285" s="136">
        <v>375</v>
      </c>
    </row>
    <row r="286" spans="1:32" x14ac:dyDescent="0.25">
      <c r="A286" s="28" t="s">
        <v>408</v>
      </c>
      <c r="B286" s="29" t="s">
        <v>409</v>
      </c>
      <c r="C286" s="25">
        <v>750</v>
      </c>
      <c r="D286" s="25">
        <v>750</v>
      </c>
      <c r="E286" s="25">
        <v>434</v>
      </c>
      <c r="F286" s="25">
        <v>750</v>
      </c>
      <c r="G286" s="25">
        <v>84</v>
      </c>
      <c r="H286" s="25">
        <v>154</v>
      </c>
      <c r="I286" s="25">
        <v>700</v>
      </c>
      <c r="J286" s="25">
        <v>353.67</v>
      </c>
      <c r="K286" s="25">
        <v>500</v>
      </c>
      <c r="L286" s="25">
        <v>110</v>
      </c>
      <c r="M286" s="25">
        <v>110</v>
      </c>
      <c r="N286" s="25">
        <v>500</v>
      </c>
      <c r="O286" s="25">
        <v>85</v>
      </c>
      <c r="P286" s="25">
        <v>500</v>
      </c>
      <c r="Q286" s="25">
        <v>0</v>
      </c>
      <c r="R286" s="25">
        <v>450</v>
      </c>
      <c r="S286" s="25">
        <v>30</v>
      </c>
      <c r="U286" s="25">
        <v>450</v>
      </c>
      <c r="V286" s="25">
        <v>120</v>
      </c>
      <c r="W286" s="25">
        <v>450</v>
      </c>
      <c r="X286" s="25">
        <v>0</v>
      </c>
      <c r="Y286" s="25">
        <v>450</v>
      </c>
      <c r="Z286" s="25">
        <v>293.74</v>
      </c>
      <c r="AA286" s="25">
        <v>450</v>
      </c>
      <c r="AB286" s="26">
        <v>17.87</v>
      </c>
      <c r="AC286" s="136">
        <v>450</v>
      </c>
    </row>
    <row r="287" spans="1:32" x14ac:dyDescent="0.25">
      <c r="A287" s="28" t="s">
        <v>410</v>
      </c>
      <c r="B287" s="29" t="s">
        <v>261</v>
      </c>
      <c r="C287" s="25">
        <v>200</v>
      </c>
      <c r="D287" s="25">
        <v>150</v>
      </c>
      <c r="E287" s="25">
        <v>0</v>
      </c>
      <c r="F287" s="25">
        <v>150</v>
      </c>
      <c r="G287" s="25">
        <v>0</v>
      </c>
      <c r="H287" s="25">
        <v>0</v>
      </c>
      <c r="I287" s="25">
        <v>150</v>
      </c>
      <c r="J287" s="25">
        <v>0</v>
      </c>
      <c r="K287" s="25">
        <v>150</v>
      </c>
      <c r="L287" s="25">
        <v>0</v>
      </c>
      <c r="M287" s="25">
        <v>0</v>
      </c>
      <c r="N287" s="25">
        <v>150</v>
      </c>
      <c r="O287" s="25">
        <v>0</v>
      </c>
      <c r="P287" s="25">
        <v>200</v>
      </c>
      <c r="Q287" s="25">
        <v>0</v>
      </c>
      <c r="R287" s="25">
        <v>175</v>
      </c>
      <c r="S287" s="25">
        <v>0</v>
      </c>
      <c r="U287" s="25">
        <v>175</v>
      </c>
      <c r="V287" s="25">
        <v>0</v>
      </c>
      <c r="W287" s="25">
        <v>175</v>
      </c>
      <c r="X287" s="25">
        <v>174.6</v>
      </c>
      <c r="Y287" s="25">
        <v>175</v>
      </c>
      <c r="Z287" s="25">
        <v>0</v>
      </c>
      <c r="AA287" s="25">
        <v>175</v>
      </c>
      <c r="AB287" s="26">
        <v>0</v>
      </c>
      <c r="AC287" s="136">
        <v>175</v>
      </c>
    </row>
    <row r="288" spans="1:32" x14ac:dyDescent="0.25">
      <c r="A288" s="28" t="s">
        <v>411</v>
      </c>
      <c r="B288" s="29" t="s">
        <v>412</v>
      </c>
      <c r="C288" s="25">
        <v>400</v>
      </c>
      <c r="D288" s="25">
        <v>400</v>
      </c>
      <c r="E288" s="25">
        <v>0</v>
      </c>
      <c r="F288" s="25">
        <v>400</v>
      </c>
      <c r="G288" s="25">
        <v>0</v>
      </c>
      <c r="H288" s="25">
        <v>0</v>
      </c>
      <c r="I288" s="25">
        <v>400</v>
      </c>
      <c r="J288" s="25">
        <v>0</v>
      </c>
      <c r="K288" s="25">
        <v>350</v>
      </c>
      <c r="L288" s="25">
        <v>0</v>
      </c>
      <c r="M288" s="25">
        <v>0</v>
      </c>
      <c r="N288" s="25">
        <v>350</v>
      </c>
      <c r="O288" s="25">
        <v>0</v>
      </c>
      <c r="P288" s="25">
        <v>375</v>
      </c>
      <c r="Q288" s="25">
        <v>0</v>
      </c>
      <c r="R288" s="25">
        <v>350</v>
      </c>
      <c r="S288" s="25">
        <v>21.59</v>
      </c>
      <c r="U288" s="25">
        <v>350</v>
      </c>
      <c r="V288" s="25">
        <v>267</v>
      </c>
      <c r="W288" s="25">
        <v>350</v>
      </c>
      <c r="X288" s="25">
        <v>350</v>
      </c>
      <c r="Y288" s="25">
        <v>350</v>
      </c>
      <c r="Z288" s="25">
        <v>285.60000000000002</v>
      </c>
      <c r="AA288" s="25">
        <v>350</v>
      </c>
      <c r="AB288" s="26">
        <v>0</v>
      </c>
      <c r="AC288" s="136">
        <v>350</v>
      </c>
    </row>
    <row r="289" spans="1:32" x14ac:dyDescent="0.25">
      <c r="A289" s="28" t="s">
        <v>413</v>
      </c>
      <c r="B289" s="29" t="s">
        <v>414</v>
      </c>
      <c r="C289" s="25">
        <v>50</v>
      </c>
      <c r="D289" s="25">
        <v>50</v>
      </c>
      <c r="E289" s="25">
        <v>208.7</v>
      </c>
      <c r="F289" s="25">
        <v>125</v>
      </c>
      <c r="G289" s="25">
        <v>3.08</v>
      </c>
      <c r="H289" s="25">
        <v>73.47</v>
      </c>
      <c r="I289" s="25">
        <v>125</v>
      </c>
      <c r="J289" s="25">
        <v>125</v>
      </c>
      <c r="K289" s="25">
        <v>125</v>
      </c>
      <c r="L289" s="25">
        <v>3.15</v>
      </c>
      <c r="M289" s="25">
        <v>5.72</v>
      </c>
      <c r="N289" s="25">
        <v>125</v>
      </c>
      <c r="O289" s="25">
        <v>125</v>
      </c>
      <c r="P289" s="25">
        <v>125</v>
      </c>
      <c r="Q289" s="25">
        <v>125</v>
      </c>
      <c r="R289" s="25">
        <v>110</v>
      </c>
      <c r="S289" s="25">
        <v>10.08</v>
      </c>
      <c r="U289" s="25">
        <v>110</v>
      </c>
      <c r="V289" s="25">
        <v>1.06</v>
      </c>
      <c r="W289" s="25">
        <v>110</v>
      </c>
      <c r="X289" s="25">
        <v>1.83</v>
      </c>
      <c r="Y289" s="25">
        <v>110</v>
      </c>
      <c r="Z289" s="25">
        <v>67.62</v>
      </c>
      <c r="AA289" s="25">
        <v>110</v>
      </c>
      <c r="AB289" s="26">
        <v>0</v>
      </c>
      <c r="AC289" s="136">
        <v>110</v>
      </c>
    </row>
    <row r="290" spans="1:32" x14ac:dyDescent="0.25">
      <c r="A290" s="32"/>
      <c r="B290" s="33" t="s">
        <v>24</v>
      </c>
      <c r="C290" s="34">
        <f t="shared" ref="C290:R290" si="171">SUM(C282:C289)</f>
        <v>1650</v>
      </c>
      <c r="D290" s="34">
        <f t="shared" si="171"/>
        <v>1550</v>
      </c>
      <c r="E290" s="34">
        <f t="shared" si="171"/>
        <v>777.7</v>
      </c>
      <c r="F290" s="34">
        <f t="shared" si="171"/>
        <v>1650</v>
      </c>
      <c r="G290" s="34">
        <f t="shared" si="171"/>
        <v>195.08</v>
      </c>
      <c r="H290" s="34">
        <f t="shared" si="171"/>
        <v>465.07000000000005</v>
      </c>
      <c r="I290" s="34">
        <f t="shared" si="171"/>
        <v>1725</v>
      </c>
      <c r="J290" s="34">
        <f t="shared" si="171"/>
        <v>771.67000000000007</v>
      </c>
      <c r="K290" s="34">
        <f t="shared" si="171"/>
        <v>1775</v>
      </c>
      <c r="L290" s="34">
        <f t="shared" si="171"/>
        <v>656.15</v>
      </c>
      <c r="M290" s="34">
        <f t="shared" si="171"/>
        <v>658.72</v>
      </c>
      <c r="N290" s="34">
        <f t="shared" si="171"/>
        <v>1775</v>
      </c>
      <c r="O290" s="34">
        <f t="shared" si="171"/>
        <v>645.08999999999992</v>
      </c>
      <c r="P290" s="34">
        <f t="shared" si="171"/>
        <v>1550</v>
      </c>
      <c r="Q290" s="34">
        <f t="shared" si="171"/>
        <v>418</v>
      </c>
      <c r="R290" s="34">
        <f t="shared" si="171"/>
        <v>1410</v>
      </c>
      <c r="S290" s="37">
        <f>SUM(S282:S289)</f>
        <v>354.66999999999996</v>
      </c>
      <c r="U290" s="37">
        <f t="shared" ref="U290:X290" si="172">SUM(U282:U289)</f>
        <v>2195</v>
      </c>
      <c r="V290" s="37">
        <f t="shared" si="172"/>
        <v>1223.06</v>
      </c>
      <c r="W290" s="37">
        <f t="shared" si="172"/>
        <v>2570</v>
      </c>
      <c r="X290" s="37">
        <f t="shared" si="172"/>
        <v>1736.4299999999998</v>
      </c>
      <c r="Y290" s="37">
        <f t="shared" ref="Y290:AF290" si="173">SUM(Y282:Y289)</f>
        <v>2570</v>
      </c>
      <c r="Z290" s="37">
        <f t="shared" si="173"/>
        <v>1856.96</v>
      </c>
      <c r="AA290" s="37">
        <f t="shared" si="173"/>
        <v>2570</v>
      </c>
      <c r="AB290" s="35">
        <f t="shared" si="173"/>
        <v>852.87</v>
      </c>
      <c r="AC290" s="137">
        <f t="shared" si="173"/>
        <v>2570</v>
      </c>
      <c r="AD290" s="137">
        <f t="shared" si="173"/>
        <v>0</v>
      </c>
      <c r="AE290" s="137">
        <f t="shared" si="173"/>
        <v>0</v>
      </c>
      <c r="AF290" s="36">
        <f t="shared" si="173"/>
        <v>0</v>
      </c>
    </row>
    <row r="291" spans="1:32" x14ac:dyDescent="0.25">
      <c r="A291" s="28" t="s">
        <v>415</v>
      </c>
      <c r="B291" s="29" t="s">
        <v>386</v>
      </c>
      <c r="C291" s="25"/>
      <c r="D291" s="25"/>
      <c r="E291" s="25"/>
      <c r="F291" s="25"/>
      <c r="G291" s="25"/>
    </row>
    <row r="292" spans="1:32" x14ac:dyDescent="0.25">
      <c r="A292" s="28" t="s">
        <v>416</v>
      </c>
      <c r="B292" s="29" t="s">
        <v>104</v>
      </c>
      <c r="C292" s="25">
        <v>800</v>
      </c>
      <c r="D292" s="25">
        <v>1800</v>
      </c>
      <c r="E292" s="25">
        <v>1642.39</v>
      </c>
      <c r="F292" s="25">
        <v>800</v>
      </c>
      <c r="G292" s="25">
        <v>417.02</v>
      </c>
      <c r="H292" s="25">
        <v>625.41</v>
      </c>
      <c r="I292" s="25">
        <v>700</v>
      </c>
      <c r="J292" s="25">
        <v>615.96</v>
      </c>
      <c r="K292" s="25">
        <v>700</v>
      </c>
      <c r="L292" s="25">
        <v>471.21</v>
      </c>
      <c r="M292" s="25">
        <v>628.48</v>
      </c>
      <c r="N292" s="25">
        <v>600</v>
      </c>
      <c r="O292" s="25">
        <v>632.26</v>
      </c>
      <c r="P292" s="25">
        <v>600</v>
      </c>
      <c r="Q292" s="25">
        <v>622.94000000000005</v>
      </c>
      <c r="R292" s="25">
        <v>600</v>
      </c>
      <c r="S292" s="25">
        <v>519.74</v>
      </c>
      <c r="U292" s="25">
        <v>600</v>
      </c>
      <c r="V292" s="25">
        <v>537.4</v>
      </c>
      <c r="W292" s="25">
        <v>600</v>
      </c>
      <c r="X292" s="25">
        <v>497.1</v>
      </c>
      <c r="Y292" s="25">
        <v>600</v>
      </c>
      <c r="Z292" s="25">
        <v>539.66999999999996</v>
      </c>
      <c r="AA292" s="25">
        <v>600</v>
      </c>
      <c r="AB292" s="26">
        <v>364.85</v>
      </c>
      <c r="AC292" s="136">
        <v>600</v>
      </c>
    </row>
    <row r="293" spans="1:32" x14ac:dyDescent="0.25">
      <c r="A293" s="32"/>
      <c r="B293" s="33" t="s">
        <v>24</v>
      </c>
      <c r="C293" s="34">
        <f t="shared" ref="C293:Q293" si="174">SUM(C292)</f>
        <v>800</v>
      </c>
      <c r="D293" s="34">
        <f t="shared" si="174"/>
        <v>1800</v>
      </c>
      <c r="E293" s="34">
        <f t="shared" si="174"/>
        <v>1642.39</v>
      </c>
      <c r="F293" s="34">
        <f t="shared" si="174"/>
        <v>800</v>
      </c>
      <c r="G293" s="34">
        <f t="shared" si="174"/>
        <v>417.02</v>
      </c>
      <c r="H293" s="34">
        <f t="shared" si="174"/>
        <v>625.41</v>
      </c>
      <c r="I293" s="34">
        <f t="shared" si="174"/>
        <v>700</v>
      </c>
      <c r="J293" s="34">
        <f t="shared" si="174"/>
        <v>615.96</v>
      </c>
      <c r="K293" s="34">
        <f t="shared" si="174"/>
        <v>700</v>
      </c>
      <c r="L293" s="34">
        <f t="shared" si="174"/>
        <v>471.21</v>
      </c>
      <c r="M293" s="34">
        <f t="shared" si="174"/>
        <v>628.48</v>
      </c>
      <c r="N293" s="34">
        <f t="shared" si="174"/>
        <v>600</v>
      </c>
      <c r="O293" s="34">
        <f t="shared" si="174"/>
        <v>632.26</v>
      </c>
      <c r="P293" s="34">
        <f t="shared" si="174"/>
        <v>600</v>
      </c>
      <c r="Q293" s="34">
        <f t="shared" si="174"/>
        <v>622.94000000000005</v>
      </c>
      <c r="R293" s="34">
        <f t="shared" ref="R293:X293" si="175">SUM(R292)</f>
        <v>600</v>
      </c>
      <c r="S293" s="34">
        <f t="shared" si="175"/>
        <v>519.74</v>
      </c>
      <c r="T293" s="34">
        <f t="shared" si="175"/>
        <v>0</v>
      </c>
      <c r="U293" s="34">
        <f t="shared" si="175"/>
        <v>600</v>
      </c>
      <c r="V293" s="34">
        <f t="shared" si="175"/>
        <v>537.4</v>
      </c>
      <c r="W293" s="34">
        <f t="shared" si="175"/>
        <v>600</v>
      </c>
      <c r="X293" s="34">
        <f t="shared" si="175"/>
        <v>497.1</v>
      </c>
      <c r="Y293" s="34">
        <f t="shared" ref="Y293" si="176">SUM(Y292)</f>
        <v>600</v>
      </c>
      <c r="Z293" s="34">
        <f t="shared" ref="Z293" si="177">SUM(Z292)</f>
        <v>539.66999999999996</v>
      </c>
      <c r="AA293" s="34">
        <f t="shared" ref="AA293:AF293" si="178">SUM(AA292)</f>
        <v>600</v>
      </c>
      <c r="AB293" s="35">
        <f t="shared" si="178"/>
        <v>364.85</v>
      </c>
      <c r="AC293" s="137">
        <f t="shared" si="178"/>
        <v>600</v>
      </c>
      <c r="AD293" s="137">
        <f t="shared" si="178"/>
        <v>0</v>
      </c>
      <c r="AE293" s="137">
        <f t="shared" si="178"/>
        <v>0</v>
      </c>
      <c r="AF293" s="36">
        <f t="shared" si="178"/>
        <v>0</v>
      </c>
    </row>
    <row r="294" spans="1:32" x14ac:dyDescent="0.25">
      <c r="A294" s="51"/>
      <c r="B294" s="52" t="s">
        <v>417</v>
      </c>
      <c r="C294" s="53">
        <f t="shared" ref="C294:X294" si="179">SUM(C277+C280+C290+C293)</f>
        <v>47075</v>
      </c>
      <c r="D294" s="53">
        <f t="shared" si="179"/>
        <v>47075</v>
      </c>
      <c r="E294" s="53">
        <f t="shared" si="179"/>
        <v>45597.869999999995</v>
      </c>
      <c r="F294" s="53">
        <f t="shared" si="179"/>
        <v>47885</v>
      </c>
      <c r="G294" s="53">
        <f t="shared" si="179"/>
        <v>34634.480000000003</v>
      </c>
      <c r="H294" s="53">
        <f t="shared" si="179"/>
        <v>46135.170000000006</v>
      </c>
      <c r="I294" s="53">
        <f t="shared" si="179"/>
        <v>47428</v>
      </c>
      <c r="J294" s="53">
        <f t="shared" si="179"/>
        <v>46035.45</v>
      </c>
      <c r="K294" s="53">
        <f t="shared" si="179"/>
        <v>48321</v>
      </c>
      <c r="L294" s="53">
        <f t="shared" si="179"/>
        <v>38710.06</v>
      </c>
      <c r="M294" s="53">
        <f t="shared" si="179"/>
        <v>46905.920000000006</v>
      </c>
      <c r="N294" s="53">
        <f t="shared" si="179"/>
        <v>53351.82</v>
      </c>
      <c r="O294" s="53">
        <f t="shared" si="179"/>
        <v>53183.58</v>
      </c>
      <c r="P294" s="53">
        <f t="shared" si="179"/>
        <v>57500</v>
      </c>
      <c r="Q294" s="53">
        <f t="shared" si="179"/>
        <v>56813.89</v>
      </c>
      <c r="R294" s="53">
        <f t="shared" si="179"/>
        <v>59464</v>
      </c>
      <c r="S294" s="53">
        <f t="shared" si="179"/>
        <v>57346.539999999994</v>
      </c>
      <c r="T294" s="53">
        <f t="shared" si="179"/>
        <v>0</v>
      </c>
      <c r="U294" s="53">
        <f t="shared" si="179"/>
        <v>60572</v>
      </c>
      <c r="V294" s="53">
        <f t="shared" si="179"/>
        <v>60565.84</v>
      </c>
      <c r="W294" s="53">
        <f t="shared" si="179"/>
        <v>63767</v>
      </c>
      <c r="X294" s="53">
        <f t="shared" si="179"/>
        <v>62831.049999999996</v>
      </c>
      <c r="Y294" s="53">
        <f t="shared" ref="Y294" si="180">SUM(Y277+Y280+Y290+Y293)</f>
        <v>66347</v>
      </c>
      <c r="Z294" s="53">
        <f t="shared" ref="Z294" si="181">SUM(Z277+Z280+Z290+Z293)</f>
        <v>2796.63</v>
      </c>
      <c r="AA294" s="53">
        <f t="shared" ref="AA294:AF294" si="182">SUM(AA277+AA280+AA290+AA293)</f>
        <v>68858</v>
      </c>
      <c r="AB294" s="54">
        <f t="shared" si="182"/>
        <v>50460.270000000004</v>
      </c>
      <c r="AC294" s="139">
        <f t="shared" si="182"/>
        <v>70817</v>
      </c>
      <c r="AD294" s="139">
        <f t="shared" si="182"/>
        <v>0</v>
      </c>
      <c r="AE294" s="139">
        <f t="shared" si="182"/>
        <v>0</v>
      </c>
      <c r="AF294" s="55">
        <f t="shared" si="182"/>
        <v>0</v>
      </c>
    </row>
    <row r="295" spans="1:32" x14ac:dyDescent="0.25">
      <c r="A295" s="28" t="s">
        <v>418</v>
      </c>
      <c r="B295" s="57" t="s">
        <v>419</v>
      </c>
      <c r="C295" s="25"/>
      <c r="D295" s="25"/>
      <c r="E295" s="25"/>
    </row>
    <row r="296" spans="1:32" x14ac:dyDescent="0.25">
      <c r="A296" s="28" t="s">
        <v>420</v>
      </c>
      <c r="B296" s="29" t="s">
        <v>421</v>
      </c>
      <c r="C296" s="25"/>
      <c r="D296" s="25"/>
      <c r="E296" s="25"/>
    </row>
    <row r="297" spans="1:32" x14ac:dyDescent="0.25">
      <c r="A297" s="28" t="s">
        <v>422</v>
      </c>
      <c r="B297" s="29" t="s">
        <v>423</v>
      </c>
      <c r="C297" s="31">
        <v>19103</v>
      </c>
      <c r="D297" s="25">
        <v>19485</v>
      </c>
      <c r="E297" s="25">
        <v>19491.740000000002</v>
      </c>
      <c r="F297" s="25">
        <v>20262</v>
      </c>
      <c r="G297" s="25">
        <v>15287.6</v>
      </c>
      <c r="H297" s="25">
        <v>20256.07</v>
      </c>
      <c r="I297" s="25">
        <v>20073</v>
      </c>
      <c r="J297" s="25">
        <v>20073.03</v>
      </c>
      <c r="K297" s="25">
        <v>20474</v>
      </c>
      <c r="L297" s="25">
        <v>16930.82</v>
      </c>
      <c r="M297" s="25">
        <v>20549.95</v>
      </c>
      <c r="N297" s="25">
        <v>21224.49</v>
      </c>
      <c r="O297" s="25">
        <v>21629.06</v>
      </c>
      <c r="P297" s="25">
        <v>21667</v>
      </c>
      <c r="Q297" s="25">
        <v>21720.17</v>
      </c>
      <c r="R297" s="25">
        <v>22525</v>
      </c>
      <c r="S297" s="25">
        <v>22304.7</v>
      </c>
      <c r="U297" s="25">
        <v>22653</v>
      </c>
      <c r="V297" s="25">
        <v>22389.84</v>
      </c>
      <c r="W297" s="25">
        <v>22653</v>
      </c>
      <c r="X297" s="25">
        <v>23547</v>
      </c>
      <c r="Y297" s="25">
        <v>24499</v>
      </c>
      <c r="Z297" s="25">
        <v>24969.89</v>
      </c>
      <c r="AA297" s="25">
        <v>25479</v>
      </c>
      <c r="AB297" s="26">
        <v>21069.57</v>
      </c>
      <c r="AC297" s="136">
        <v>26267</v>
      </c>
    </row>
    <row r="298" spans="1:32" x14ac:dyDescent="0.25">
      <c r="A298" s="28" t="s">
        <v>424</v>
      </c>
      <c r="B298" s="29" t="s">
        <v>425</v>
      </c>
      <c r="C298" s="25">
        <v>23366</v>
      </c>
      <c r="D298" s="25">
        <v>23833</v>
      </c>
      <c r="E298" s="25">
        <v>25399.49</v>
      </c>
      <c r="F298" s="25">
        <v>24310</v>
      </c>
      <c r="G298" s="25">
        <v>19075.669999999998</v>
      </c>
      <c r="H298" s="25">
        <v>25650.61</v>
      </c>
      <c r="I298" s="25">
        <v>24080</v>
      </c>
      <c r="J298" s="25">
        <v>22301.99</v>
      </c>
      <c r="K298" s="25">
        <v>26241</v>
      </c>
      <c r="L298" s="25">
        <v>21310.31</v>
      </c>
      <c r="M298" s="25">
        <v>23934.41</v>
      </c>
      <c r="N298" s="25">
        <v>27686</v>
      </c>
      <c r="O298" s="25">
        <v>26515.77</v>
      </c>
      <c r="P298" s="25">
        <v>31320</v>
      </c>
      <c r="Q298" s="25">
        <v>3912.75</v>
      </c>
      <c r="R298" s="25">
        <v>30354</v>
      </c>
      <c r="S298" s="25">
        <v>17823.13</v>
      </c>
      <c r="U298" s="25">
        <v>67500</v>
      </c>
      <c r="V298" s="25">
        <v>67500</v>
      </c>
      <c r="W298" s="25">
        <v>67500</v>
      </c>
      <c r="X298" s="25">
        <v>69604</v>
      </c>
      <c r="Y298" s="25">
        <v>67500</v>
      </c>
      <c r="Z298" s="25">
        <v>69413.279999999999</v>
      </c>
      <c r="AA298" s="25">
        <v>70875</v>
      </c>
      <c r="AB298" s="26">
        <v>58828.71</v>
      </c>
      <c r="AC298" s="136">
        <v>57600</v>
      </c>
    </row>
    <row r="299" spans="1:32" x14ac:dyDescent="0.25">
      <c r="A299" s="28" t="s">
        <v>426</v>
      </c>
      <c r="B299" s="29" t="s">
        <v>427</v>
      </c>
      <c r="C299" s="25"/>
      <c r="D299" s="25"/>
      <c r="E299" s="25"/>
      <c r="F299" s="25"/>
      <c r="G299" s="25"/>
      <c r="I299" s="25">
        <v>800</v>
      </c>
      <c r="J299" s="25">
        <v>1395.02</v>
      </c>
      <c r="K299" s="25">
        <v>1500</v>
      </c>
      <c r="L299" s="25">
        <v>876.43</v>
      </c>
      <c r="M299" s="25">
        <v>1073.23</v>
      </c>
      <c r="N299" s="25">
        <v>1500</v>
      </c>
      <c r="O299" s="25">
        <v>831.15</v>
      </c>
      <c r="P299" s="25">
        <v>1500</v>
      </c>
      <c r="Q299" s="25">
        <v>0</v>
      </c>
      <c r="R299" s="25">
        <v>1500</v>
      </c>
      <c r="S299" s="25">
        <v>706.67</v>
      </c>
      <c r="U299" s="25">
        <v>0</v>
      </c>
      <c r="V299" s="25">
        <v>603.46</v>
      </c>
      <c r="W299" s="25">
        <v>1500</v>
      </c>
      <c r="X299" s="25">
        <v>809.81</v>
      </c>
      <c r="Y299" s="25">
        <v>1500</v>
      </c>
      <c r="Z299" s="25">
        <v>374</v>
      </c>
      <c r="AA299" s="25">
        <v>1700</v>
      </c>
      <c r="AB299" s="26">
        <v>913.92</v>
      </c>
      <c r="AC299" s="136">
        <v>2000</v>
      </c>
    </row>
    <row r="300" spans="1:32" x14ac:dyDescent="0.25">
      <c r="A300" s="32"/>
      <c r="B300" s="33" t="s">
        <v>24</v>
      </c>
      <c r="C300" s="34">
        <f t="shared" ref="C300:H300" si="183">SUM(C297:C298)</f>
        <v>42469</v>
      </c>
      <c r="D300" s="34">
        <f t="shared" si="183"/>
        <v>43318</v>
      </c>
      <c r="E300" s="34">
        <f t="shared" si="183"/>
        <v>44891.23</v>
      </c>
      <c r="F300" s="34">
        <f t="shared" si="183"/>
        <v>44572</v>
      </c>
      <c r="G300" s="34">
        <f t="shared" si="183"/>
        <v>34363.269999999997</v>
      </c>
      <c r="H300" s="34">
        <f t="shared" si="183"/>
        <v>45906.68</v>
      </c>
      <c r="I300" s="34">
        <f t="shared" ref="I300:R300" si="184">SUM(I297:I299)</f>
        <v>44953</v>
      </c>
      <c r="J300" s="34">
        <f t="shared" si="184"/>
        <v>43770.04</v>
      </c>
      <c r="K300" s="34">
        <f t="shared" si="184"/>
        <v>48215</v>
      </c>
      <c r="L300" s="34">
        <f t="shared" si="184"/>
        <v>39117.560000000005</v>
      </c>
      <c r="M300" s="34">
        <f t="shared" si="184"/>
        <v>45557.590000000004</v>
      </c>
      <c r="N300" s="34">
        <f t="shared" si="184"/>
        <v>50410.490000000005</v>
      </c>
      <c r="O300" s="34">
        <f t="shared" si="184"/>
        <v>48975.98</v>
      </c>
      <c r="P300" s="34">
        <f t="shared" si="184"/>
        <v>54487</v>
      </c>
      <c r="Q300" s="34">
        <f t="shared" si="184"/>
        <v>25632.92</v>
      </c>
      <c r="R300" s="34">
        <f t="shared" si="184"/>
        <v>54379</v>
      </c>
      <c r="S300" s="37">
        <f>SUM(S297:S299)</f>
        <v>40834.5</v>
      </c>
      <c r="U300" s="37">
        <f t="shared" ref="U300:X300" si="185">SUM(U297:U299)</f>
        <v>90153</v>
      </c>
      <c r="V300" s="37">
        <f t="shared" si="185"/>
        <v>90493.3</v>
      </c>
      <c r="W300" s="37">
        <f t="shared" si="185"/>
        <v>91653</v>
      </c>
      <c r="X300" s="37">
        <f t="shared" si="185"/>
        <v>93960.81</v>
      </c>
      <c r="Y300" s="37">
        <f t="shared" ref="Y300:AF300" si="186">SUM(Y297:Y299)</f>
        <v>93499</v>
      </c>
      <c r="Z300" s="37">
        <f t="shared" si="186"/>
        <v>94757.17</v>
      </c>
      <c r="AA300" s="37">
        <f t="shared" si="186"/>
        <v>98054</v>
      </c>
      <c r="AB300" s="35">
        <f t="shared" si="186"/>
        <v>80812.2</v>
      </c>
      <c r="AC300" s="137">
        <f t="shared" si="186"/>
        <v>85867</v>
      </c>
      <c r="AD300" s="137">
        <f t="shared" si="186"/>
        <v>0</v>
      </c>
      <c r="AE300" s="137">
        <f t="shared" si="186"/>
        <v>0</v>
      </c>
      <c r="AF300" s="36">
        <f t="shared" si="186"/>
        <v>0</v>
      </c>
    </row>
    <row r="301" spans="1:32" x14ac:dyDescent="0.25">
      <c r="A301" s="28" t="s">
        <v>428</v>
      </c>
      <c r="B301" s="29" t="s">
        <v>109</v>
      </c>
      <c r="C301" s="25"/>
      <c r="D301" s="25"/>
      <c r="E301" s="25"/>
      <c r="F301" s="25"/>
      <c r="G301" s="25"/>
    </row>
    <row r="302" spans="1:32" x14ac:dyDescent="0.25">
      <c r="A302" s="28" t="s">
        <v>429</v>
      </c>
      <c r="B302" s="29" t="s">
        <v>430</v>
      </c>
      <c r="C302" s="25">
        <v>750</v>
      </c>
      <c r="D302" s="25">
        <v>750</v>
      </c>
      <c r="E302" s="25">
        <v>0</v>
      </c>
      <c r="F302" s="25">
        <v>750</v>
      </c>
      <c r="G302" s="25">
        <v>0</v>
      </c>
      <c r="H302" s="25">
        <v>750</v>
      </c>
      <c r="I302" s="25">
        <v>1500</v>
      </c>
      <c r="J302" s="25">
        <v>0</v>
      </c>
      <c r="K302" s="25">
        <v>1500</v>
      </c>
      <c r="L302" s="25">
        <v>1500</v>
      </c>
      <c r="M302" s="25">
        <v>1500</v>
      </c>
      <c r="N302" s="25">
        <v>800</v>
      </c>
      <c r="O302" s="25">
        <v>0</v>
      </c>
      <c r="P302" s="25">
        <v>800</v>
      </c>
      <c r="Q302" s="25">
        <v>0</v>
      </c>
      <c r="R302" s="25">
        <v>800</v>
      </c>
      <c r="S302" s="25">
        <v>800</v>
      </c>
      <c r="U302" s="25">
        <v>800</v>
      </c>
      <c r="V302" s="25">
        <v>0</v>
      </c>
      <c r="W302" s="25">
        <v>800</v>
      </c>
      <c r="X302" s="25">
        <v>800</v>
      </c>
      <c r="Y302" s="25">
        <v>800</v>
      </c>
      <c r="Z302" s="25">
        <v>800</v>
      </c>
      <c r="AA302" s="25">
        <v>800</v>
      </c>
      <c r="AB302" s="26">
        <v>250</v>
      </c>
      <c r="AC302" s="136">
        <v>3000</v>
      </c>
    </row>
    <row r="303" spans="1:32" x14ac:dyDescent="0.25">
      <c r="A303" s="28" t="s">
        <v>431</v>
      </c>
      <c r="B303" s="29" t="s">
        <v>432</v>
      </c>
      <c r="C303" s="25"/>
      <c r="D303" s="25"/>
      <c r="E303" s="25"/>
      <c r="F303" s="25"/>
      <c r="G303" s="25"/>
      <c r="N303" s="25">
        <v>500</v>
      </c>
      <c r="O303" s="25">
        <v>0</v>
      </c>
      <c r="P303" s="25">
        <v>500</v>
      </c>
      <c r="Q303" s="25">
        <v>79.47</v>
      </c>
      <c r="R303" s="25">
        <v>500</v>
      </c>
      <c r="S303" s="25">
        <v>0</v>
      </c>
      <c r="U303" s="25">
        <v>500</v>
      </c>
      <c r="V303" s="25">
        <v>954.3</v>
      </c>
      <c r="W303" s="25">
        <v>500</v>
      </c>
      <c r="X303" s="25">
        <v>0</v>
      </c>
      <c r="Y303" s="25">
        <v>500</v>
      </c>
      <c r="Z303" s="25">
        <v>0</v>
      </c>
      <c r="AA303" s="25">
        <v>500</v>
      </c>
      <c r="AB303" s="26">
        <v>0</v>
      </c>
      <c r="AC303" s="136">
        <v>500</v>
      </c>
    </row>
    <row r="304" spans="1:32" x14ac:dyDescent="0.25">
      <c r="A304" s="32"/>
      <c r="B304" s="33" t="s">
        <v>24</v>
      </c>
      <c r="C304" s="34">
        <f t="shared" ref="C304:M304" si="187">SUM(C302:C302)</f>
        <v>750</v>
      </c>
      <c r="D304" s="34">
        <f t="shared" si="187"/>
        <v>750</v>
      </c>
      <c r="E304" s="34">
        <f t="shared" si="187"/>
        <v>0</v>
      </c>
      <c r="F304" s="34">
        <f t="shared" si="187"/>
        <v>750</v>
      </c>
      <c r="G304" s="34">
        <f t="shared" si="187"/>
        <v>0</v>
      </c>
      <c r="H304" s="34">
        <f t="shared" si="187"/>
        <v>750</v>
      </c>
      <c r="I304" s="34">
        <f t="shared" si="187"/>
        <v>1500</v>
      </c>
      <c r="J304" s="34">
        <f t="shared" si="187"/>
        <v>0</v>
      </c>
      <c r="K304" s="34">
        <f t="shared" si="187"/>
        <v>1500</v>
      </c>
      <c r="L304" s="34">
        <f t="shared" si="187"/>
        <v>1500</v>
      </c>
      <c r="M304" s="34">
        <f t="shared" si="187"/>
        <v>1500</v>
      </c>
      <c r="N304" s="34">
        <f t="shared" ref="N304:S304" si="188">SUM(N302:N303)</f>
        <v>1300</v>
      </c>
      <c r="O304" s="34">
        <f t="shared" si="188"/>
        <v>0</v>
      </c>
      <c r="P304" s="34">
        <f t="shared" si="188"/>
        <v>1300</v>
      </c>
      <c r="Q304" s="34">
        <f t="shared" si="188"/>
        <v>79.47</v>
      </c>
      <c r="R304" s="34">
        <f t="shared" si="188"/>
        <v>1300</v>
      </c>
      <c r="S304" s="37">
        <f t="shared" si="188"/>
        <v>800</v>
      </c>
      <c r="U304" s="37">
        <f t="shared" ref="U304:X304" si="189">SUM(U302:U303)</f>
        <v>1300</v>
      </c>
      <c r="V304" s="37">
        <f t="shared" si="189"/>
        <v>954.3</v>
      </c>
      <c r="W304" s="37">
        <f t="shared" si="189"/>
        <v>1300</v>
      </c>
      <c r="X304" s="37">
        <f t="shared" si="189"/>
        <v>800</v>
      </c>
      <c r="Y304" s="37">
        <f>SUM(Y302:Y303)</f>
        <v>1300</v>
      </c>
      <c r="Z304" s="37">
        <f>SUM(Z302:Z303)</f>
        <v>800</v>
      </c>
      <c r="AA304" s="37">
        <f t="shared" ref="AA304:AF304" si="190">SUM(AA302:AA303)</f>
        <v>1300</v>
      </c>
      <c r="AB304" s="35">
        <f t="shared" si="190"/>
        <v>250</v>
      </c>
      <c r="AC304" s="137">
        <f t="shared" si="190"/>
        <v>3500</v>
      </c>
      <c r="AD304" s="137">
        <f t="shared" si="190"/>
        <v>0</v>
      </c>
      <c r="AE304" s="137">
        <f t="shared" si="190"/>
        <v>0</v>
      </c>
      <c r="AF304" s="36">
        <f t="shared" si="190"/>
        <v>0</v>
      </c>
    </row>
    <row r="305" spans="1:32" x14ac:dyDescent="0.25">
      <c r="A305" s="28" t="s">
        <v>433</v>
      </c>
      <c r="B305" s="29" t="s">
        <v>434</v>
      </c>
      <c r="C305" s="25"/>
      <c r="D305" s="25"/>
      <c r="E305" s="25"/>
      <c r="F305" s="25"/>
      <c r="G305" s="25"/>
    </row>
    <row r="306" spans="1:32" x14ac:dyDescent="0.25">
      <c r="A306" s="28" t="s">
        <v>435</v>
      </c>
      <c r="B306" s="29" t="s">
        <v>436</v>
      </c>
      <c r="C306" s="25">
        <v>1200</v>
      </c>
      <c r="D306" s="25">
        <v>1200</v>
      </c>
      <c r="E306" s="25">
        <v>1186.94</v>
      </c>
      <c r="F306" s="25">
        <v>1500</v>
      </c>
      <c r="G306" s="25">
        <v>1181</v>
      </c>
      <c r="H306" s="25">
        <v>1490.6</v>
      </c>
      <c r="I306" s="25">
        <v>1500</v>
      </c>
      <c r="J306" s="25">
        <v>1433.3</v>
      </c>
      <c r="K306" s="25">
        <v>1500</v>
      </c>
      <c r="L306" s="25">
        <v>1448.25</v>
      </c>
      <c r="M306" s="25">
        <v>1448.25</v>
      </c>
      <c r="N306" s="25">
        <v>1500</v>
      </c>
      <c r="O306" s="25">
        <v>1451.42</v>
      </c>
      <c r="P306" s="25">
        <v>1600</v>
      </c>
      <c r="Q306" s="25">
        <v>1264.3800000000001</v>
      </c>
      <c r="R306" s="25">
        <v>1600</v>
      </c>
      <c r="S306" s="25">
        <v>1299.42</v>
      </c>
      <c r="U306" s="25">
        <v>1600</v>
      </c>
      <c r="V306" s="25">
        <v>1567.92</v>
      </c>
      <c r="W306" s="25">
        <v>1800</v>
      </c>
      <c r="X306" s="25">
        <v>1837.47</v>
      </c>
      <c r="Y306" s="25">
        <v>2150</v>
      </c>
      <c r="Z306" s="25">
        <v>2133.6</v>
      </c>
      <c r="AA306" s="25">
        <v>2300</v>
      </c>
      <c r="AB306" s="26">
        <v>2292.6</v>
      </c>
      <c r="AC306" s="136">
        <v>2500</v>
      </c>
    </row>
    <row r="307" spans="1:32" x14ac:dyDescent="0.25">
      <c r="A307" s="28" t="s">
        <v>437</v>
      </c>
      <c r="B307" s="29" t="s">
        <v>438</v>
      </c>
      <c r="C307" s="25">
        <v>1000</v>
      </c>
      <c r="D307" s="25">
        <v>1000</v>
      </c>
      <c r="E307" s="25">
        <v>477.29</v>
      </c>
      <c r="F307" s="25">
        <v>1125</v>
      </c>
      <c r="G307" s="25">
        <v>861.51</v>
      </c>
      <c r="H307" s="25">
        <v>979.17</v>
      </c>
      <c r="I307" s="25">
        <v>1125</v>
      </c>
      <c r="J307" s="25">
        <v>677.06</v>
      </c>
      <c r="K307" s="25">
        <v>1125</v>
      </c>
      <c r="L307" s="25">
        <v>643.62</v>
      </c>
      <c r="M307" s="25">
        <v>725.42</v>
      </c>
      <c r="N307" s="25">
        <v>1125</v>
      </c>
      <c r="O307" s="25">
        <v>464.68</v>
      </c>
      <c r="P307" s="25">
        <v>1125</v>
      </c>
      <c r="Q307" s="25">
        <v>846.47</v>
      </c>
      <c r="R307" s="25">
        <v>1125</v>
      </c>
      <c r="S307" s="25">
        <v>830.4</v>
      </c>
      <c r="U307" s="25">
        <v>1125</v>
      </c>
      <c r="V307" s="25">
        <v>817.6</v>
      </c>
      <c r="W307" s="25">
        <v>900</v>
      </c>
      <c r="X307" s="25">
        <v>254.05</v>
      </c>
      <c r="Y307" s="25">
        <v>500</v>
      </c>
      <c r="Z307" s="25">
        <v>50.68</v>
      </c>
      <c r="AA307" s="25">
        <v>500</v>
      </c>
      <c r="AB307" s="26">
        <v>439.5</v>
      </c>
      <c r="AC307" s="136">
        <v>500</v>
      </c>
    </row>
    <row r="308" spans="1:32" x14ac:dyDescent="0.25">
      <c r="A308" s="28" t="s">
        <v>439</v>
      </c>
      <c r="B308" s="29" t="s">
        <v>440</v>
      </c>
      <c r="C308" s="25">
        <v>300</v>
      </c>
      <c r="D308" s="25">
        <v>300</v>
      </c>
      <c r="E308" s="25">
        <v>400.08</v>
      </c>
      <c r="F308" s="25">
        <v>300</v>
      </c>
      <c r="G308" s="25">
        <v>195.15</v>
      </c>
      <c r="H308" s="25">
        <v>333.97</v>
      </c>
      <c r="I308" s="25">
        <v>300</v>
      </c>
      <c r="J308" s="25">
        <v>204.55</v>
      </c>
      <c r="K308" s="25">
        <v>300</v>
      </c>
      <c r="L308" s="25">
        <v>56</v>
      </c>
      <c r="M308" s="25">
        <v>81</v>
      </c>
      <c r="N308" s="25">
        <v>300</v>
      </c>
      <c r="O308" s="25">
        <v>265.73</v>
      </c>
      <c r="P308" s="25">
        <v>300</v>
      </c>
      <c r="Q308" s="25">
        <v>0</v>
      </c>
      <c r="R308" s="25">
        <v>300</v>
      </c>
      <c r="S308" s="25">
        <v>85.48</v>
      </c>
      <c r="U308" s="25">
        <v>300</v>
      </c>
      <c r="V308" s="25">
        <v>90</v>
      </c>
      <c r="W308" s="25">
        <v>200</v>
      </c>
      <c r="X308" s="25">
        <v>0</v>
      </c>
      <c r="Y308" s="25">
        <v>0</v>
      </c>
      <c r="Z308" s="25">
        <v>0</v>
      </c>
      <c r="AA308" s="25">
        <v>0</v>
      </c>
      <c r="AB308" s="26">
        <v>0</v>
      </c>
      <c r="AC308" s="136">
        <v>500</v>
      </c>
    </row>
    <row r="309" spans="1:32" x14ac:dyDescent="0.25">
      <c r="A309" s="32"/>
      <c r="B309" s="33" t="s">
        <v>24</v>
      </c>
      <c r="C309" s="34">
        <f t="shared" ref="C309:R309" si="191">SUM(C306:C308)</f>
        <v>2500</v>
      </c>
      <c r="D309" s="34">
        <f t="shared" si="191"/>
        <v>2500</v>
      </c>
      <c r="E309" s="34">
        <f t="shared" si="191"/>
        <v>2064.31</v>
      </c>
      <c r="F309" s="34">
        <f t="shared" si="191"/>
        <v>2925</v>
      </c>
      <c r="G309" s="34">
        <f t="shared" si="191"/>
        <v>2237.66</v>
      </c>
      <c r="H309" s="34">
        <f t="shared" si="191"/>
        <v>2803.74</v>
      </c>
      <c r="I309" s="34">
        <f t="shared" si="191"/>
        <v>2925</v>
      </c>
      <c r="J309" s="34">
        <f t="shared" si="191"/>
        <v>2314.91</v>
      </c>
      <c r="K309" s="34">
        <f t="shared" si="191"/>
        <v>2925</v>
      </c>
      <c r="L309" s="34">
        <f t="shared" si="191"/>
        <v>2147.87</v>
      </c>
      <c r="M309" s="34">
        <f t="shared" si="191"/>
        <v>2254.67</v>
      </c>
      <c r="N309" s="34">
        <f t="shared" si="191"/>
        <v>2925</v>
      </c>
      <c r="O309" s="34">
        <f t="shared" si="191"/>
        <v>2181.83</v>
      </c>
      <c r="P309" s="34">
        <f t="shared" si="191"/>
        <v>3025</v>
      </c>
      <c r="Q309" s="34">
        <f t="shared" si="191"/>
        <v>2110.8500000000004</v>
      </c>
      <c r="R309" s="34">
        <f t="shared" si="191"/>
        <v>3025</v>
      </c>
      <c r="S309" s="37">
        <f>SUM(S306:S308)</f>
        <v>2215.3000000000002</v>
      </c>
      <c r="U309" s="37">
        <f t="shared" ref="U309:X309" si="192">SUM(U306:U308)</f>
        <v>3025</v>
      </c>
      <c r="V309" s="37">
        <f t="shared" si="192"/>
        <v>2475.52</v>
      </c>
      <c r="W309" s="37">
        <f t="shared" si="192"/>
        <v>2900</v>
      </c>
      <c r="X309" s="37">
        <f t="shared" si="192"/>
        <v>2091.52</v>
      </c>
      <c r="Y309" s="37">
        <f t="shared" ref="Y309:AF309" si="193">SUM(Y306:Y308)</f>
        <v>2650</v>
      </c>
      <c r="Z309" s="37">
        <f t="shared" si="193"/>
        <v>2184.2799999999997</v>
      </c>
      <c r="AA309" s="37">
        <f t="shared" si="193"/>
        <v>2800</v>
      </c>
      <c r="AB309" s="35">
        <f t="shared" si="193"/>
        <v>2732.1</v>
      </c>
      <c r="AC309" s="137">
        <f t="shared" si="193"/>
        <v>3500</v>
      </c>
      <c r="AD309" s="137">
        <f t="shared" si="193"/>
        <v>0</v>
      </c>
      <c r="AE309" s="137">
        <f t="shared" si="193"/>
        <v>0</v>
      </c>
      <c r="AF309" s="36">
        <f t="shared" si="193"/>
        <v>0</v>
      </c>
    </row>
    <row r="310" spans="1:32" x14ac:dyDescent="0.25">
      <c r="A310" s="28" t="s">
        <v>441</v>
      </c>
      <c r="B310" s="29" t="s">
        <v>442</v>
      </c>
      <c r="C310" s="25"/>
      <c r="D310" s="25"/>
      <c r="E310" s="25"/>
      <c r="F310" s="25"/>
      <c r="G310" s="25"/>
    </row>
    <row r="311" spans="1:32" x14ac:dyDescent="0.25">
      <c r="A311" s="28" t="s">
        <v>443</v>
      </c>
      <c r="B311" s="29" t="s">
        <v>73</v>
      </c>
      <c r="C311" s="25">
        <v>575</v>
      </c>
      <c r="D311" s="25">
        <v>575</v>
      </c>
      <c r="E311" s="25">
        <v>556.47</v>
      </c>
      <c r="F311" s="25">
        <v>0</v>
      </c>
      <c r="G311" s="25">
        <v>0</v>
      </c>
      <c r="H311" s="25">
        <v>0</v>
      </c>
      <c r="I311" s="25">
        <v>0</v>
      </c>
      <c r="J311" s="25">
        <v>0</v>
      </c>
      <c r="K311" s="25">
        <v>0</v>
      </c>
      <c r="L311" s="25">
        <v>0</v>
      </c>
      <c r="M311" s="25">
        <v>0</v>
      </c>
      <c r="N311" s="25">
        <v>0</v>
      </c>
      <c r="O311" s="25">
        <v>0</v>
      </c>
      <c r="P311" s="25">
        <v>0</v>
      </c>
      <c r="Q311" s="25">
        <v>0</v>
      </c>
      <c r="R311" s="25">
        <v>0</v>
      </c>
      <c r="S311" s="25">
        <v>0</v>
      </c>
      <c r="V311" s="25">
        <v>0</v>
      </c>
      <c r="W311" s="25">
        <v>0</v>
      </c>
      <c r="X311" s="25">
        <v>0</v>
      </c>
      <c r="Y311" s="25">
        <v>0</v>
      </c>
      <c r="Z311" s="25">
        <v>0</v>
      </c>
      <c r="AA311" s="25">
        <v>0</v>
      </c>
      <c r="AB311" s="26">
        <v>0</v>
      </c>
      <c r="AC311" s="136">
        <v>0</v>
      </c>
      <c r="AD311" s="136">
        <v>0</v>
      </c>
      <c r="AE311" s="136">
        <v>0</v>
      </c>
    </row>
    <row r="312" spans="1:32" x14ac:dyDescent="0.25">
      <c r="A312" s="32"/>
      <c r="B312" s="33" t="s">
        <v>24</v>
      </c>
      <c r="C312" s="34">
        <f t="shared" ref="C312:M312" si="194">SUM(C311)</f>
        <v>575</v>
      </c>
      <c r="D312" s="34">
        <f t="shared" si="194"/>
        <v>575</v>
      </c>
      <c r="E312" s="34">
        <f t="shared" si="194"/>
        <v>556.47</v>
      </c>
      <c r="F312" s="34">
        <f t="shared" si="194"/>
        <v>0</v>
      </c>
      <c r="G312" s="34">
        <f t="shared" si="194"/>
        <v>0</v>
      </c>
      <c r="H312" s="34">
        <f t="shared" si="194"/>
        <v>0</v>
      </c>
      <c r="I312" s="34">
        <f t="shared" si="194"/>
        <v>0</v>
      </c>
      <c r="J312" s="34">
        <f t="shared" si="194"/>
        <v>0</v>
      </c>
      <c r="K312" s="34">
        <f t="shared" si="194"/>
        <v>0</v>
      </c>
      <c r="L312" s="34">
        <f t="shared" si="194"/>
        <v>0</v>
      </c>
      <c r="M312" s="34">
        <f t="shared" si="194"/>
        <v>0</v>
      </c>
      <c r="N312" s="37">
        <v>0</v>
      </c>
      <c r="O312" s="37">
        <v>0</v>
      </c>
      <c r="P312" s="37">
        <v>0</v>
      </c>
      <c r="Q312" s="37">
        <v>0</v>
      </c>
      <c r="R312" s="37">
        <v>0</v>
      </c>
      <c r="S312" s="37">
        <v>0</v>
      </c>
      <c r="U312" s="37">
        <v>0</v>
      </c>
      <c r="V312" s="37">
        <v>0</v>
      </c>
      <c r="W312" s="37">
        <v>0</v>
      </c>
      <c r="X312" s="37">
        <v>0</v>
      </c>
      <c r="Y312" s="37">
        <v>0</v>
      </c>
      <c r="Z312" s="37">
        <v>0</v>
      </c>
      <c r="AA312" s="37">
        <v>0</v>
      </c>
      <c r="AB312" s="68">
        <v>0</v>
      </c>
      <c r="AC312" s="140">
        <v>0</v>
      </c>
      <c r="AD312" s="140">
        <v>0</v>
      </c>
      <c r="AE312" s="140">
        <v>0</v>
      </c>
      <c r="AF312" s="69">
        <v>0</v>
      </c>
    </row>
    <row r="313" spans="1:32" x14ac:dyDescent="0.25">
      <c r="A313" s="28" t="s">
        <v>444</v>
      </c>
      <c r="B313" s="29" t="s">
        <v>445</v>
      </c>
      <c r="C313" s="25"/>
      <c r="D313" s="25"/>
      <c r="E313" s="25"/>
      <c r="F313" s="25"/>
      <c r="G313" s="25"/>
    </row>
    <row r="314" spans="1:32" x14ac:dyDescent="0.25">
      <c r="A314" s="28" t="s">
        <v>446</v>
      </c>
      <c r="B314" s="29" t="s">
        <v>206</v>
      </c>
      <c r="C314" s="25">
        <v>100</v>
      </c>
      <c r="D314" s="25">
        <v>100</v>
      </c>
      <c r="E314" s="25">
        <v>56.81</v>
      </c>
      <c r="F314" s="25">
        <v>100</v>
      </c>
      <c r="G314" s="25">
        <v>32.840000000000003</v>
      </c>
      <c r="H314" s="25">
        <v>52.97</v>
      </c>
      <c r="I314" s="25">
        <v>180</v>
      </c>
      <c r="J314" s="25">
        <v>58.63</v>
      </c>
      <c r="K314" s="25">
        <v>180</v>
      </c>
      <c r="L314" s="25">
        <v>42.74</v>
      </c>
      <c r="M314" s="25">
        <v>59.12</v>
      </c>
      <c r="N314" s="25">
        <v>80</v>
      </c>
      <c r="O314" s="25">
        <v>57.83</v>
      </c>
      <c r="P314" s="25">
        <v>120</v>
      </c>
      <c r="Q314" s="25">
        <v>105.43</v>
      </c>
      <c r="R314" s="25">
        <v>120</v>
      </c>
      <c r="S314" s="25">
        <v>187.7</v>
      </c>
      <c r="U314" s="25">
        <v>120</v>
      </c>
      <c r="V314" s="25">
        <v>141.43</v>
      </c>
      <c r="W314" s="25">
        <v>120</v>
      </c>
      <c r="X314" s="25">
        <v>120</v>
      </c>
      <c r="Y314" s="25">
        <v>120</v>
      </c>
      <c r="Z314" s="25">
        <v>135.85</v>
      </c>
      <c r="AA314" s="25">
        <v>120</v>
      </c>
      <c r="AB314" s="26">
        <v>103.6</v>
      </c>
      <c r="AC314" s="136">
        <v>60</v>
      </c>
    </row>
    <row r="315" spans="1:32" x14ac:dyDescent="0.25">
      <c r="A315" s="32"/>
      <c r="B315" s="33" t="s">
        <v>24</v>
      </c>
      <c r="C315" s="34">
        <f>SUM(C314)</f>
        <v>100</v>
      </c>
      <c r="D315" s="34">
        <f>SUM(D314)</f>
        <v>100</v>
      </c>
      <c r="E315" s="34">
        <f>SUM(E314)</f>
        <v>56.81</v>
      </c>
      <c r="F315" s="34">
        <f t="shared" ref="F315:T315" si="195">SUM(F314:F314)</f>
        <v>100</v>
      </c>
      <c r="G315" s="34">
        <f t="shared" si="195"/>
        <v>32.840000000000003</v>
      </c>
      <c r="H315" s="34">
        <f t="shared" si="195"/>
        <v>52.97</v>
      </c>
      <c r="I315" s="34">
        <f t="shared" si="195"/>
        <v>180</v>
      </c>
      <c r="J315" s="34">
        <f t="shared" si="195"/>
        <v>58.63</v>
      </c>
      <c r="K315" s="34">
        <f t="shared" si="195"/>
        <v>180</v>
      </c>
      <c r="L315" s="34">
        <f t="shared" si="195"/>
        <v>42.74</v>
      </c>
      <c r="M315" s="34">
        <f t="shared" si="195"/>
        <v>59.12</v>
      </c>
      <c r="N315" s="34">
        <f t="shared" si="195"/>
        <v>80</v>
      </c>
      <c r="O315" s="34">
        <f t="shared" si="195"/>
        <v>57.83</v>
      </c>
      <c r="P315" s="34">
        <f t="shared" si="195"/>
        <v>120</v>
      </c>
      <c r="Q315" s="34">
        <f t="shared" si="195"/>
        <v>105.43</v>
      </c>
      <c r="R315" s="34">
        <f t="shared" si="195"/>
        <v>120</v>
      </c>
      <c r="S315" s="34">
        <f>SUM(S314)</f>
        <v>187.7</v>
      </c>
      <c r="T315" s="34">
        <f t="shared" si="195"/>
        <v>0</v>
      </c>
      <c r="U315" s="34">
        <f t="shared" ref="U315:X315" si="196">SUM(U314)</f>
        <v>120</v>
      </c>
      <c r="V315" s="34">
        <f t="shared" si="196"/>
        <v>141.43</v>
      </c>
      <c r="W315" s="34">
        <f t="shared" si="196"/>
        <v>120</v>
      </c>
      <c r="X315" s="34">
        <f t="shared" si="196"/>
        <v>120</v>
      </c>
      <c r="Y315" s="34">
        <f t="shared" ref="Y315:AF315" si="197">SUM(Y314:Y314)</f>
        <v>120</v>
      </c>
      <c r="Z315" s="34">
        <f t="shared" si="197"/>
        <v>135.85</v>
      </c>
      <c r="AA315" s="34">
        <f t="shared" si="197"/>
        <v>120</v>
      </c>
      <c r="AB315" s="35">
        <f t="shared" si="197"/>
        <v>103.6</v>
      </c>
      <c r="AC315" s="137">
        <f t="shared" si="197"/>
        <v>60</v>
      </c>
      <c r="AD315" s="137">
        <f t="shared" si="197"/>
        <v>0</v>
      </c>
      <c r="AE315" s="137">
        <f t="shared" si="197"/>
        <v>0</v>
      </c>
      <c r="AF315" s="36">
        <f t="shared" si="197"/>
        <v>0</v>
      </c>
    </row>
    <row r="316" spans="1:32" x14ac:dyDescent="0.25">
      <c r="A316" s="28" t="s">
        <v>447</v>
      </c>
      <c r="B316" s="29" t="s">
        <v>448</v>
      </c>
      <c r="C316" s="25"/>
      <c r="D316" s="25"/>
      <c r="E316" s="25"/>
      <c r="F316" s="25"/>
      <c r="G316" s="25"/>
    </row>
    <row r="317" spans="1:32" x14ac:dyDescent="0.25">
      <c r="A317" s="28" t="s">
        <v>449</v>
      </c>
      <c r="B317" s="29" t="s">
        <v>450</v>
      </c>
      <c r="C317" s="25">
        <v>100</v>
      </c>
      <c r="D317" s="25">
        <v>100</v>
      </c>
      <c r="E317" s="25">
        <v>0</v>
      </c>
      <c r="F317" s="25">
        <v>100</v>
      </c>
      <c r="G317" s="25">
        <v>0</v>
      </c>
      <c r="H317" s="25">
        <v>0</v>
      </c>
      <c r="I317" s="25">
        <v>100</v>
      </c>
      <c r="J317" s="25">
        <v>0</v>
      </c>
      <c r="K317" s="25">
        <v>100</v>
      </c>
      <c r="L317" s="25">
        <v>0</v>
      </c>
      <c r="M317" s="25">
        <v>0</v>
      </c>
      <c r="N317" s="25">
        <v>100</v>
      </c>
      <c r="O317" s="25">
        <v>0</v>
      </c>
      <c r="P317" s="25">
        <v>100</v>
      </c>
      <c r="Q317" s="25">
        <v>0</v>
      </c>
      <c r="R317" s="25">
        <v>100</v>
      </c>
      <c r="S317" s="25">
        <v>0</v>
      </c>
      <c r="U317" s="25" t="s">
        <v>3</v>
      </c>
      <c r="V317" s="25">
        <v>0</v>
      </c>
      <c r="W317" s="25">
        <v>0</v>
      </c>
      <c r="X317" s="25">
        <v>0</v>
      </c>
      <c r="Y317" s="25">
        <v>0</v>
      </c>
      <c r="AA317" s="25">
        <v>0</v>
      </c>
      <c r="AB317" s="26">
        <v>0</v>
      </c>
    </row>
    <row r="318" spans="1:32" x14ac:dyDescent="0.25">
      <c r="A318" s="28" t="s">
        <v>451</v>
      </c>
      <c r="B318" s="29" t="s">
        <v>216</v>
      </c>
      <c r="C318" s="25">
        <v>2500</v>
      </c>
      <c r="D318" s="25">
        <v>3000</v>
      </c>
      <c r="E318" s="25">
        <v>2266.33</v>
      </c>
      <c r="F318" s="25">
        <v>3000</v>
      </c>
      <c r="G318" s="25">
        <v>834.06</v>
      </c>
      <c r="H318" s="25">
        <v>1342.77</v>
      </c>
      <c r="I318" s="25">
        <v>2000</v>
      </c>
      <c r="J318" s="25">
        <v>1581.01</v>
      </c>
      <c r="K318" s="25">
        <v>2000</v>
      </c>
      <c r="L318" s="25">
        <v>1750.67</v>
      </c>
      <c r="M318" s="25">
        <v>1961.64</v>
      </c>
      <c r="N318" s="25">
        <v>2000</v>
      </c>
      <c r="O318" s="25">
        <v>904.49</v>
      </c>
      <c r="P318" s="25">
        <v>2000</v>
      </c>
      <c r="Q318" s="25">
        <v>627.49</v>
      </c>
      <c r="R318" s="25">
        <v>2000</v>
      </c>
      <c r="S318" s="25">
        <v>1986.64</v>
      </c>
      <c r="U318" s="25">
        <v>500</v>
      </c>
      <c r="V318" s="25">
        <v>54.23</v>
      </c>
      <c r="W318" s="25">
        <v>500</v>
      </c>
      <c r="X318" s="25">
        <v>0</v>
      </c>
      <c r="Y318" s="25">
        <v>300</v>
      </c>
      <c r="Z318" s="25">
        <v>61.82</v>
      </c>
      <c r="AA318" s="25">
        <v>300</v>
      </c>
      <c r="AC318" s="136">
        <v>300</v>
      </c>
    </row>
    <row r="319" spans="1:32" x14ac:dyDescent="0.25">
      <c r="A319" s="28" t="s">
        <v>452</v>
      </c>
      <c r="B319" s="29" t="s">
        <v>453</v>
      </c>
      <c r="C319" s="25">
        <v>25</v>
      </c>
      <c r="D319" s="25">
        <v>125</v>
      </c>
      <c r="E319" s="25">
        <v>0</v>
      </c>
      <c r="F319" s="25">
        <v>0</v>
      </c>
      <c r="G319" s="25">
        <v>0</v>
      </c>
      <c r="H319" s="25">
        <v>0</v>
      </c>
      <c r="I319" s="25">
        <v>0</v>
      </c>
      <c r="J319" s="25">
        <v>0</v>
      </c>
      <c r="K319" s="25">
        <v>0</v>
      </c>
      <c r="L319" s="25">
        <v>23.94</v>
      </c>
      <c r="M319" s="25">
        <v>23.94</v>
      </c>
      <c r="N319" s="25">
        <v>0</v>
      </c>
      <c r="O319" s="25">
        <v>0</v>
      </c>
      <c r="P319" s="25">
        <v>0</v>
      </c>
      <c r="Q319" s="25">
        <v>0</v>
      </c>
      <c r="R319" s="25">
        <v>0</v>
      </c>
      <c r="S319" s="25">
        <v>0</v>
      </c>
      <c r="V319" s="25">
        <v>0</v>
      </c>
      <c r="X319" s="25">
        <v>0</v>
      </c>
      <c r="Y319" s="25">
        <v>0</v>
      </c>
      <c r="Z319" s="25">
        <v>0</v>
      </c>
      <c r="AA319" s="25">
        <v>0</v>
      </c>
      <c r="AC319" s="136">
        <v>0</v>
      </c>
    </row>
    <row r="320" spans="1:32" x14ac:dyDescent="0.25">
      <c r="A320" s="28" t="s">
        <v>454</v>
      </c>
      <c r="B320" s="29" t="s">
        <v>455</v>
      </c>
      <c r="C320" s="25">
        <v>200</v>
      </c>
      <c r="D320" s="25">
        <v>200</v>
      </c>
      <c r="E320" s="25">
        <v>218.57</v>
      </c>
      <c r="F320" s="25">
        <v>200</v>
      </c>
      <c r="G320" s="25">
        <v>0</v>
      </c>
      <c r="H320" s="25">
        <v>148.51</v>
      </c>
      <c r="I320" s="25">
        <v>200</v>
      </c>
      <c r="J320" s="25">
        <v>50.72</v>
      </c>
      <c r="K320" s="25">
        <v>200</v>
      </c>
      <c r="L320" s="25">
        <v>27.68</v>
      </c>
      <c r="M320" s="25">
        <v>27.68</v>
      </c>
      <c r="N320" s="25">
        <v>200</v>
      </c>
      <c r="O320" s="25">
        <v>191.96</v>
      </c>
      <c r="P320" s="25">
        <v>200</v>
      </c>
      <c r="Q320" s="25">
        <v>72.56</v>
      </c>
      <c r="R320" s="25">
        <v>200</v>
      </c>
      <c r="S320" s="25">
        <v>273.5</v>
      </c>
      <c r="V320" s="25">
        <v>0</v>
      </c>
      <c r="X320" s="25">
        <v>0</v>
      </c>
      <c r="Y320" s="25">
        <v>0</v>
      </c>
      <c r="Z320" s="25">
        <v>0</v>
      </c>
      <c r="AA320" s="25">
        <v>0</v>
      </c>
      <c r="AC320" s="136">
        <v>0</v>
      </c>
    </row>
    <row r="321" spans="1:32" x14ac:dyDescent="0.25">
      <c r="A321" s="28" t="s">
        <v>456</v>
      </c>
      <c r="B321" s="29" t="s">
        <v>457</v>
      </c>
      <c r="C321" s="25">
        <v>100</v>
      </c>
      <c r="D321" s="25">
        <v>100</v>
      </c>
      <c r="E321" s="25">
        <v>0</v>
      </c>
      <c r="F321" s="25">
        <v>100</v>
      </c>
      <c r="G321" s="25">
        <v>0</v>
      </c>
      <c r="H321" s="25">
        <v>0</v>
      </c>
      <c r="I321" s="25">
        <v>100</v>
      </c>
      <c r="J321" s="25">
        <v>0</v>
      </c>
      <c r="K321" s="25">
        <v>100</v>
      </c>
      <c r="L321" s="25">
        <v>0</v>
      </c>
      <c r="M321" s="25">
        <v>0</v>
      </c>
      <c r="N321" s="25">
        <v>100</v>
      </c>
      <c r="O321" s="25">
        <v>0</v>
      </c>
      <c r="P321" s="25">
        <v>100</v>
      </c>
      <c r="Q321" s="25">
        <v>0</v>
      </c>
      <c r="R321" s="25">
        <v>100</v>
      </c>
      <c r="S321" s="25">
        <v>0</v>
      </c>
      <c r="V321" s="25">
        <v>0</v>
      </c>
      <c r="X321" s="25">
        <v>0</v>
      </c>
      <c r="Y321" s="25">
        <v>0</v>
      </c>
      <c r="Z321" s="25">
        <v>0</v>
      </c>
      <c r="AA321" s="25">
        <v>0</v>
      </c>
      <c r="AC321" s="136">
        <v>0</v>
      </c>
    </row>
    <row r="322" spans="1:32" x14ac:dyDescent="0.25">
      <c r="A322" s="28" t="s">
        <v>458</v>
      </c>
      <c r="B322" s="29" t="s">
        <v>220</v>
      </c>
      <c r="C322" s="25">
        <v>500</v>
      </c>
      <c r="D322" s="25">
        <v>500</v>
      </c>
      <c r="E322" s="25">
        <v>421.57</v>
      </c>
      <c r="F322" s="25">
        <v>500</v>
      </c>
      <c r="G322" s="25">
        <v>760.08</v>
      </c>
      <c r="H322" s="25">
        <v>785.99</v>
      </c>
      <c r="I322" s="25">
        <v>800</v>
      </c>
      <c r="J322" s="25">
        <v>699.64</v>
      </c>
      <c r="K322" s="25">
        <v>800</v>
      </c>
      <c r="L322" s="25">
        <v>1185.8699999999999</v>
      </c>
      <c r="M322" s="25">
        <v>1189.8499999999999</v>
      </c>
      <c r="N322" s="25">
        <v>800</v>
      </c>
      <c r="O322" s="25">
        <v>710.51</v>
      </c>
      <c r="P322" s="25">
        <v>1000</v>
      </c>
      <c r="Q322" s="25">
        <v>1519.1</v>
      </c>
      <c r="R322" s="25">
        <v>1000</v>
      </c>
      <c r="S322" s="25">
        <v>812.26</v>
      </c>
      <c r="U322" s="25">
        <v>500</v>
      </c>
      <c r="V322" s="25">
        <v>441.99</v>
      </c>
      <c r="W322" s="25">
        <v>1000</v>
      </c>
      <c r="Y322" s="25">
        <v>1000</v>
      </c>
      <c r="Z322" s="25">
        <v>83.75</v>
      </c>
      <c r="AA322" s="25">
        <v>1000</v>
      </c>
      <c r="AC322" s="136">
        <v>1000</v>
      </c>
    </row>
    <row r="323" spans="1:32" x14ac:dyDescent="0.25">
      <c r="A323" s="28" t="s">
        <v>459</v>
      </c>
      <c r="B323" s="29" t="s">
        <v>282</v>
      </c>
      <c r="C323" s="25">
        <v>2000</v>
      </c>
      <c r="D323" s="25">
        <v>2000</v>
      </c>
      <c r="E323" s="25">
        <v>2475.36</v>
      </c>
      <c r="F323" s="25">
        <v>2500</v>
      </c>
      <c r="G323" s="25">
        <v>1211.8800000000001</v>
      </c>
      <c r="H323" s="25">
        <v>2056.88</v>
      </c>
      <c r="I323" s="25">
        <v>2500</v>
      </c>
      <c r="J323" s="25">
        <v>2361.5</v>
      </c>
      <c r="K323" s="25">
        <v>2500</v>
      </c>
      <c r="L323" s="25">
        <v>796.02</v>
      </c>
      <c r="M323" s="25">
        <v>1951.02</v>
      </c>
      <c r="N323" s="25">
        <v>2500</v>
      </c>
      <c r="O323" s="25">
        <v>1090.04</v>
      </c>
      <c r="P323" s="25">
        <v>2500</v>
      </c>
      <c r="Q323" s="25">
        <v>3542.52</v>
      </c>
      <c r="R323" s="25">
        <v>2500</v>
      </c>
      <c r="S323" s="25">
        <v>1934.35</v>
      </c>
      <c r="U323" s="25">
        <v>2500</v>
      </c>
      <c r="V323" s="25">
        <v>3410</v>
      </c>
      <c r="W323" s="25">
        <v>2500</v>
      </c>
      <c r="X323" s="25">
        <v>6680</v>
      </c>
      <c r="Y323" s="25">
        <v>6000</v>
      </c>
      <c r="Z323" s="25">
        <v>3500</v>
      </c>
      <c r="AA323" s="25">
        <v>7500</v>
      </c>
      <c r="AB323" s="26">
        <v>15513.35</v>
      </c>
      <c r="AC323" s="136">
        <v>10000</v>
      </c>
    </row>
    <row r="324" spans="1:32" x14ac:dyDescent="0.25">
      <c r="A324" s="32"/>
      <c r="B324" s="33" t="s">
        <v>24</v>
      </c>
      <c r="C324" s="34">
        <f t="shared" ref="C324:R324" si="198">SUM(C317:C323)</f>
        <v>5425</v>
      </c>
      <c r="D324" s="34">
        <f t="shared" si="198"/>
        <v>6025</v>
      </c>
      <c r="E324" s="34">
        <f t="shared" si="198"/>
        <v>5381.83</v>
      </c>
      <c r="F324" s="34">
        <f t="shared" si="198"/>
        <v>6400</v>
      </c>
      <c r="G324" s="34">
        <f t="shared" si="198"/>
        <v>2806.02</v>
      </c>
      <c r="H324" s="34">
        <f t="shared" si="198"/>
        <v>4334.1499999999996</v>
      </c>
      <c r="I324" s="34">
        <f t="shared" si="198"/>
        <v>5700</v>
      </c>
      <c r="J324" s="34">
        <f t="shared" si="198"/>
        <v>4692.87</v>
      </c>
      <c r="K324" s="34">
        <f t="shared" si="198"/>
        <v>5700</v>
      </c>
      <c r="L324" s="34">
        <f t="shared" si="198"/>
        <v>3784.18</v>
      </c>
      <c r="M324" s="34">
        <f t="shared" si="198"/>
        <v>5154.13</v>
      </c>
      <c r="N324" s="34">
        <f t="shared" si="198"/>
        <v>5700</v>
      </c>
      <c r="O324" s="34">
        <f t="shared" si="198"/>
        <v>2897</v>
      </c>
      <c r="P324" s="34">
        <f t="shared" si="198"/>
        <v>5900</v>
      </c>
      <c r="Q324" s="34">
        <f t="shared" si="198"/>
        <v>5761.67</v>
      </c>
      <c r="R324" s="34">
        <f t="shared" si="198"/>
        <v>5900</v>
      </c>
      <c r="S324" s="37">
        <f>SUM(S317:S323)</f>
        <v>5006.75</v>
      </c>
      <c r="U324" s="37">
        <f t="shared" ref="U324:X324" si="199">SUM(U317:U323)</f>
        <v>3500</v>
      </c>
      <c r="V324" s="37">
        <f t="shared" si="199"/>
        <v>3906.2200000000003</v>
      </c>
      <c r="W324" s="37">
        <f t="shared" si="199"/>
        <v>4000</v>
      </c>
      <c r="X324" s="37">
        <f t="shared" si="199"/>
        <v>6680</v>
      </c>
      <c r="Y324" s="37">
        <f t="shared" ref="Y324:Z324" si="200">SUM(Y317:Y323)</f>
        <v>7300</v>
      </c>
      <c r="Z324" s="37">
        <f t="shared" si="200"/>
        <v>3645.57</v>
      </c>
      <c r="AA324" s="37">
        <f t="shared" ref="AA324:AF324" si="201">SUM(AA317:AA323)</f>
        <v>8800</v>
      </c>
      <c r="AB324" s="35">
        <f t="shared" si="201"/>
        <v>15513.35</v>
      </c>
      <c r="AC324" s="137">
        <f t="shared" si="201"/>
        <v>11300</v>
      </c>
      <c r="AD324" s="137">
        <f t="shared" si="201"/>
        <v>0</v>
      </c>
      <c r="AE324" s="137">
        <f t="shared" si="201"/>
        <v>0</v>
      </c>
      <c r="AF324" s="36">
        <f t="shared" si="201"/>
        <v>0</v>
      </c>
    </row>
    <row r="325" spans="1:32" x14ac:dyDescent="0.25">
      <c r="A325" s="51"/>
      <c r="B325" s="52" t="s">
        <v>460</v>
      </c>
      <c r="C325" s="53">
        <f t="shared" ref="C325:Q325" si="202">SUM(C300+C304+C309+C312+C315+C324)</f>
        <v>51819</v>
      </c>
      <c r="D325" s="53">
        <f t="shared" si="202"/>
        <v>53268</v>
      </c>
      <c r="E325" s="53">
        <f t="shared" si="202"/>
        <v>52950.65</v>
      </c>
      <c r="F325" s="53">
        <f t="shared" si="202"/>
        <v>54747</v>
      </c>
      <c r="G325" s="53">
        <f t="shared" si="202"/>
        <v>39439.789999999986</v>
      </c>
      <c r="H325" s="53">
        <f t="shared" si="202"/>
        <v>53847.54</v>
      </c>
      <c r="I325" s="53">
        <f t="shared" si="202"/>
        <v>55258</v>
      </c>
      <c r="J325" s="53">
        <f t="shared" si="202"/>
        <v>50836.45</v>
      </c>
      <c r="K325" s="53">
        <f t="shared" si="202"/>
        <v>58520</v>
      </c>
      <c r="L325" s="53">
        <f t="shared" si="202"/>
        <v>46592.350000000006</v>
      </c>
      <c r="M325" s="53">
        <f t="shared" si="202"/>
        <v>54525.51</v>
      </c>
      <c r="N325" s="53">
        <f t="shared" si="202"/>
        <v>60415.490000000005</v>
      </c>
      <c r="O325" s="53">
        <f t="shared" si="202"/>
        <v>54112.640000000007</v>
      </c>
      <c r="P325" s="53">
        <f t="shared" si="202"/>
        <v>64832</v>
      </c>
      <c r="Q325" s="53">
        <f t="shared" si="202"/>
        <v>33690.339999999997</v>
      </c>
      <c r="R325" s="53">
        <f t="shared" ref="R325:S325" si="203">SUM(R300+R304+R309+R312+R315+R324)</f>
        <v>64724</v>
      </c>
      <c r="S325" s="53">
        <f t="shared" si="203"/>
        <v>49044.25</v>
      </c>
      <c r="T325" s="8">
        <f>(P325-N325)/N325</f>
        <v>7.3102278902314535E-2</v>
      </c>
      <c r="U325" s="53">
        <f t="shared" ref="U325:X325" si="204">SUM(U300+U304+U309+U312+U315+U324)</f>
        <v>98098</v>
      </c>
      <c r="V325" s="53">
        <f t="shared" si="204"/>
        <v>97970.77</v>
      </c>
      <c r="W325" s="53">
        <f t="shared" si="204"/>
        <v>99973</v>
      </c>
      <c r="X325" s="53">
        <f t="shared" si="204"/>
        <v>103652.33</v>
      </c>
      <c r="Y325" s="53">
        <f t="shared" ref="Y325:Z325" si="205">SUM(Y300+Y304+Y309+Y312+Y315+Y324)</f>
        <v>104869</v>
      </c>
      <c r="Z325" s="53">
        <f t="shared" si="205"/>
        <v>101522.87000000001</v>
      </c>
      <c r="AA325" s="53">
        <f t="shared" ref="AA325:AF325" si="206">SUM(AA300+AA304+AA309+AA312+AA315+AA324)</f>
        <v>111074</v>
      </c>
      <c r="AB325" s="53">
        <f t="shared" si="206"/>
        <v>99411.250000000015</v>
      </c>
      <c r="AC325" s="139">
        <f t="shared" si="206"/>
        <v>104227</v>
      </c>
      <c r="AD325" s="139">
        <f t="shared" si="206"/>
        <v>0</v>
      </c>
      <c r="AE325" s="139">
        <f t="shared" si="206"/>
        <v>0</v>
      </c>
      <c r="AF325" s="55">
        <f t="shared" si="206"/>
        <v>0</v>
      </c>
    </row>
    <row r="326" spans="1:32" x14ac:dyDescent="0.25">
      <c r="A326" s="28" t="s">
        <v>461</v>
      </c>
      <c r="B326" s="57" t="s">
        <v>462</v>
      </c>
      <c r="C326" s="25"/>
      <c r="D326" s="25"/>
      <c r="E326" s="25"/>
    </row>
    <row r="327" spans="1:32" x14ac:dyDescent="0.25">
      <c r="A327" s="28" t="s">
        <v>463</v>
      </c>
      <c r="B327" s="29" t="s">
        <v>464</v>
      </c>
      <c r="C327" s="25"/>
      <c r="D327" s="25"/>
      <c r="E327" s="25"/>
    </row>
    <row r="328" spans="1:32" x14ac:dyDescent="0.25">
      <c r="A328" s="28" t="s">
        <v>465</v>
      </c>
      <c r="B328" s="29" t="s">
        <v>163</v>
      </c>
      <c r="C328" s="25">
        <v>6805</v>
      </c>
      <c r="D328" s="25">
        <v>7000</v>
      </c>
      <c r="E328" s="25">
        <v>7133.56</v>
      </c>
      <c r="F328" s="25">
        <v>7000</v>
      </c>
      <c r="G328" s="25">
        <v>5345.64</v>
      </c>
      <c r="H328" s="25">
        <v>7004.83</v>
      </c>
      <c r="I328" s="25">
        <v>7000</v>
      </c>
      <c r="J328" s="25">
        <v>6531.4</v>
      </c>
      <c r="K328" s="25">
        <v>7000</v>
      </c>
      <c r="L328" s="25">
        <v>2131.88</v>
      </c>
      <c r="M328" s="25">
        <v>2579.88</v>
      </c>
      <c r="N328" s="25">
        <v>4000</v>
      </c>
      <c r="O328" s="25">
        <v>2912</v>
      </c>
      <c r="P328" s="25">
        <v>4000</v>
      </c>
      <c r="Q328" s="25">
        <v>3999.96</v>
      </c>
      <c r="R328" s="25">
        <v>4000</v>
      </c>
      <c r="S328" s="25">
        <v>4000</v>
      </c>
      <c r="U328" s="25">
        <v>4000</v>
      </c>
      <c r="V328" s="25">
        <v>3916.66</v>
      </c>
      <c r="W328" s="25">
        <v>4000</v>
      </c>
      <c r="X328" s="25">
        <v>4000</v>
      </c>
      <c r="Y328" s="25">
        <v>4000</v>
      </c>
      <c r="Z328" s="25">
        <v>3000</v>
      </c>
      <c r="AA328" s="25">
        <v>4000</v>
      </c>
      <c r="AB328" s="26">
        <v>3000</v>
      </c>
      <c r="AC328" s="136">
        <v>4000</v>
      </c>
    </row>
    <row r="329" spans="1:32" x14ac:dyDescent="0.25">
      <c r="A329" s="28" t="s">
        <v>466</v>
      </c>
      <c r="B329" s="29" t="s">
        <v>467</v>
      </c>
      <c r="C329" s="25">
        <v>4000</v>
      </c>
      <c r="D329" s="25">
        <v>4000</v>
      </c>
      <c r="E329" s="25">
        <v>751.29</v>
      </c>
      <c r="F329" s="25">
        <v>4000</v>
      </c>
      <c r="G329" s="25">
        <v>1288.1300000000001</v>
      </c>
      <c r="H329" s="25">
        <v>4350.25</v>
      </c>
      <c r="I329" s="25">
        <v>4000</v>
      </c>
      <c r="J329" s="25">
        <v>1258.9000000000001</v>
      </c>
      <c r="K329" s="25">
        <v>4000</v>
      </c>
      <c r="L329" s="25">
        <v>2728.25</v>
      </c>
      <c r="M329" s="25">
        <v>3018.53</v>
      </c>
      <c r="N329" s="25">
        <v>4000</v>
      </c>
      <c r="O329" s="25">
        <v>1269.08</v>
      </c>
      <c r="P329" s="25">
        <v>4000</v>
      </c>
      <c r="Q329" s="25">
        <v>603.95000000000005</v>
      </c>
      <c r="R329" s="25">
        <v>4000</v>
      </c>
      <c r="S329" s="25">
        <v>1355.18</v>
      </c>
      <c r="U329" s="25">
        <v>4000</v>
      </c>
      <c r="V329" s="25">
        <v>955.52</v>
      </c>
      <c r="W329" s="25">
        <v>4000</v>
      </c>
      <c r="X329" s="25">
        <v>3662.13</v>
      </c>
      <c r="Y329" s="25">
        <v>4000</v>
      </c>
      <c r="Z329" s="25">
        <v>3131.15</v>
      </c>
      <c r="AA329" s="25">
        <v>4000</v>
      </c>
      <c r="AB329" s="26">
        <v>1510.32</v>
      </c>
      <c r="AC329" s="136">
        <v>4000</v>
      </c>
    </row>
    <row r="330" spans="1:32" x14ac:dyDescent="0.25">
      <c r="A330" s="28" t="s">
        <v>468</v>
      </c>
      <c r="B330" s="29" t="s">
        <v>469</v>
      </c>
      <c r="C330" s="25">
        <v>500</v>
      </c>
      <c r="D330" s="25">
        <v>500</v>
      </c>
      <c r="E330" s="25">
        <v>756.36</v>
      </c>
      <c r="F330" s="38">
        <v>600</v>
      </c>
      <c r="G330" s="38">
        <v>588.29999999999995</v>
      </c>
      <c r="H330" s="38">
        <v>588.29999999999995</v>
      </c>
      <c r="I330" s="38">
        <v>800</v>
      </c>
      <c r="J330" s="25">
        <v>266</v>
      </c>
      <c r="K330" s="25">
        <v>700</v>
      </c>
      <c r="L330" s="25">
        <v>619</v>
      </c>
      <c r="M330" s="25">
        <v>739</v>
      </c>
      <c r="N330" s="25">
        <v>700</v>
      </c>
      <c r="O330" s="25">
        <v>1038.01</v>
      </c>
      <c r="P330" s="25">
        <v>750</v>
      </c>
      <c r="Q330" s="25">
        <v>1721.9</v>
      </c>
      <c r="R330" s="25">
        <v>750</v>
      </c>
      <c r="S330" s="25">
        <v>2185.85</v>
      </c>
      <c r="U330" s="25">
        <v>450</v>
      </c>
      <c r="V330" s="25">
        <v>769.85</v>
      </c>
      <c r="W330" s="25">
        <v>1000</v>
      </c>
      <c r="X330" s="25">
        <v>803.99</v>
      </c>
      <c r="Y330" s="25">
        <v>1000</v>
      </c>
      <c r="Z330" s="25">
        <v>847.79</v>
      </c>
      <c r="AA330" s="25">
        <v>1000</v>
      </c>
      <c r="AB330" s="26">
        <v>779</v>
      </c>
      <c r="AC330" s="136">
        <v>1000</v>
      </c>
    </row>
    <row r="331" spans="1:32" x14ac:dyDescent="0.25">
      <c r="A331" s="28" t="s">
        <v>470</v>
      </c>
      <c r="B331" s="29" t="s">
        <v>471</v>
      </c>
      <c r="C331" s="25">
        <v>250</v>
      </c>
      <c r="D331" s="25">
        <v>250</v>
      </c>
      <c r="E331" s="25">
        <v>257.08999999999997</v>
      </c>
      <c r="F331" s="25">
        <v>250</v>
      </c>
      <c r="G331" s="25">
        <v>192.05</v>
      </c>
      <c r="H331" s="25">
        <v>192.05</v>
      </c>
      <c r="I331" s="25">
        <v>250</v>
      </c>
      <c r="J331" s="25">
        <v>395.9</v>
      </c>
      <c r="K331" s="25">
        <v>250</v>
      </c>
      <c r="L331" s="25">
        <v>0</v>
      </c>
      <c r="M331" s="25">
        <v>539.52</v>
      </c>
      <c r="N331" s="25">
        <v>250</v>
      </c>
      <c r="O331" s="25">
        <v>472.51</v>
      </c>
      <c r="P331" s="25">
        <v>250</v>
      </c>
      <c r="Q331" s="25">
        <v>1194.45</v>
      </c>
      <c r="R331" s="25">
        <v>250</v>
      </c>
      <c r="S331" s="25">
        <v>0</v>
      </c>
      <c r="U331" s="25">
        <v>250</v>
      </c>
      <c r="V331" s="25">
        <v>9.49</v>
      </c>
      <c r="W331" s="25">
        <v>250</v>
      </c>
      <c r="X331" s="25">
        <v>4.49</v>
      </c>
      <c r="Y331" s="25">
        <v>250</v>
      </c>
      <c r="Z331" s="25">
        <v>993.45</v>
      </c>
      <c r="AA331" s="25">
        <v>400</v>
      </c>
      <c r="AB331" s="26">
        <v>0</v>
      </c>
      <c r="AC331" s="136">
        <v>400</v>
      </c>
    </row>
    <row r="332" spans="1:32" x14ac:dyDescent="0.25">
      <c r="A332" s="28" t="s">
        <v>472</v>
      </c>
      <c r="B332" s="29" t="s">
        <v>473</v>
      </c>
      <c r="C332" s="25">
        <v>520</v>
      </c>
      <c r="D332" s="25">
        <v>520</v>
      </c>
      <c r="E332" s="25">
        <v>398.75</v>
      </c>
      <c r="F332" s="25">
        <v>520</v>
      </c>
      <c r="G332" s="25">
        <v>605.63</v>
      </c>
      <c r="H332" s="25">
        <v>1610.63</v>
      </c>
      <c r="I332" s="25">
        <v>600</v>
      </c>
      <c r="J332" s="25">
        <v>251.75</v>
      </c>
      <c r="K332" s="25">
        <v>600</v>
      </c>
      <c r="L332" s="25">
        <v>272</v>
      </c>
      <c r="M332" s="25">
        <v>575.6</v>
      </c>
      <c r="N332" s="25">
        <v>600</v>
      </c>
      <c r="O332" s="25">
        <v>633.85</v>
      </c>
      <c r="P332" s="25">
        <v>600</v>
      </c>
      <c r="Q332" s="25">
        <v>1296.7</v>
      </c>
      <c r="R332" s="25">
        <v>600</v>
      </c>
      <c r="S332" s="25">
        <v>2446.5</v>
      </c>
      <c r="U332" s="25">
        <v>2600</v>
      </c>
      <c r="V332" s="25">
        <v>2791.55</v>
      </c>
      <c r="W332" s="25">
        <v>2600</v>
      </c>
      <c r="X332" s="25">
        <v>15774.29</v>
      </c>
      <c r="Y332" s="25">
        <v>3000</v>
      </c>
      <c r="Z332" s="25">
        <v>326</v>
      </c>
      <c r="AA332" s="25">
        <v>3000</v>
      </c>
      <c r="AB332" s="26">
        <v>1683.8</v>
      </c>
      <c r="AC332" s="136">
        <v>3000</v>
      </c>
    </row>
    <row r="333" spans="1:32" x14ac:dyDescent="0.25">
      <c r="A333" s="28" t="s">
        <v>474</v>
      </c>
      <c r="B333" s="29" t="s">
        <v>475</v>
      </c>
      <c r="C333" s="25">
        <v>1000</v>
      </c>
      <c r="D333" s="25">
        <v>1200</v>
      </c>
      <c r="E333" s="25">
        <v>1619.02</v>
      </c>
      <c r="F333" s="38">
        <v>1400</v>
      </c>
      <c r="G333" s="38">
        <v>1332.8</v>
      </c>
      <c r="H333" s="38">
        <v>1332.8</v>
      </c>
      <c r="I333" s="38">
        <v>1400</v>
      </c>
      <c r="J333" s="25">
        <v>1792.28</v>
      </c>
      <c r="K333" s="25">
        <v>1400</v>
      </c>
      <c r="L333" s="25">
        <v>2050.08</v>
      </c>
      <c r="M333" s="25">
        <v>3605.4</v>
      </c>
      <c r="N333" s="25">
        <v>2400</v>
      </c>
      <c r="O333" s="25">
        <v>1766.12</v>
      </c>
      <c r="P333" s="25">
        <v>2400</v>
      </c>
      <c r="Q333" s="25">
        <v>2271.7399999999998</v>
      </c>
      <c r="R333" s="25">
        <v>2400</v>
      </c>
      <c r="S333" s="25">
        <v>3000.29</v>
      </c>
      <c r="U333" s="25">
        <v>2400</v>
      </c>
      <c r="V333" s="25">
        <v>2893.84</v>
      </c>
      <c r="W333" s="25">
        <v>3000</v>
      </c>
      <c r="X333" s="25">
        <v>2970.71</v>
      </c>
      <c r="Y333" s="25">
        <v>3000</v>
      </c>
      <c r="Z333" s="25">
        <v>2512.8200000000002</v>
      </c>
      <c r="AA333" s="25">
        <v>3000</v>
      </c>
      <c r="AB333" s="26">
        <v>1797.6</v>
      </c>
      <c r="AC333" s="136">
        <v>3000</v>
      </c>
    </row>
    <row r="334" spans="1:32" x14ac:dyDescent="0.25">
      <c r="A334" s="28" t="s">
        <v>476</v>
      </c>
      <c r="B334" s="29" t="s">
        <v>477</v>
      </c>
      <c r="C334" s="25">
        <v>420</v>
      </c>
      <c r="D334" s="25">
        <v>420</v>
      </c>
      <c r="E334" s="25">
        <v>360</v>
      </c>
      <c r="F334" s="25">
        <v>420</v>
      </c>
      <c r="G334" s="25">
        <v>270</v>
      </c>
      <c r="H334" s="25">
        <v>360</v>
      </c>
      <c r="I334" s="25">
        <v>420</v>
      </c>
      <c r="J334" s="25">
        <v>270</v>
      </c>
      <c r="K334" s="25">
        <v>360</v>
      </c>
      <c r="L334" s="25">
        <v>360</v>
      </c>
      <c r="M334" s="25">
        <v>360</v>
      </c>
      <c r="N334" s="25">
        <v>360</v>
      </c>
      <c r="O334" s="25">
        <v>360</v>
      </c>
      <c r="P334" s="25">
        <v>360</v>
      </c>
      <c r="Q334" s="25">
        <v>360</v>
      </c>
      <c r="R334" s="25">
        <v>360</v>
      </c>
      <c r="S334" s="25">
        <v>360</v>
      </c>
      <c r="U334" s="25">
        <v>576</v>
      </c>
      <c r="V334" s="25">
        <v>576</v>
      </c>
      <c r="W334" s="25">
        <v>576</v>
      </c>
      <c r="X334" s="25">
        <v>576</v>
      </c>
      <c r="Y334" s="25">
        <v>576</v>
      </c>
      <c r="Z334" s="25">
        <v>576</v>
      </c>
      <c r="AA334" s="25">
        <v>576</v>
      </c>
      <c r="AB334" s="26">
        <v>576</v>
      </c>
      <c r="AC334" s="136">
        <v>576</v>
      </c>
    </row>
    <row r="335" spans="1:32" x14ac:dyDescent="0.25">
      <c r="A335" s="32"/>
      <c r="B335" s="61" t="s">
        <v>24</v>
      </c>
      <c r="C335" s="70">
        <f t="shared" ref="C335:R335" si="207">SUM(C328:C334)</f>
        <v>13495</v>
      </c>
      <c r="D335" s="70">
        <f t="shared" si="207"/>
        <v>13890</v>
      </c>
      <c r="E335" s="70">
        <f t="shared" si="207"/>
        <v>11276.070000000002</v>
      </c>
      <c r="F335" s="70">
        <f t="shared" si="207"/>
        <v>14190</v>
      </c>
      <c r="G335" s="70">
        <f t="shared" si="207"/>
        <v>9622.5500000000011</v>
      </c>
      <c r="H335" s="70">
        <f t="shared" si="207"/>
        <v>15438.859999999997</v>
      </c>
      <c r="I335" s="70">
        <f t="shared" si="207"/>
        <v>14470</v>
      </c>
      <c r="J335" s="70">
        <f t="shared" si="207"/>
        <v>10766.23</v>
      </c>
      <c r="K335" s="70">
        <f t="shared" si="207"/>
        <v>14310</v>
      </c>
      <c r="L335" s="70">
        <f t="shared" si="207"/>
        <v>8161.21</v>
      </c>
      <c r="M335" s="70">
        <f t="shared" si="207"/>
        <v>11417.93</v>
      </c>
      <c r="N335" s="70">
        <f t="shared" si="207"/>
        <v>12310</v>
      </c>
      <c r="O335" s="70">
        <f t="shared" si="207"/>
        <v>8451.57</v>
      </c>
      <c r="P335" s="70">
        <f t="shared" si="207"/>
        <v>12360</v>
      </c>
      <c r="Q335" s="70">
        <f t="shared" si="207"/>
        <v>11448.699999999999</v>
      </c>
      <c r="R335" s="70">
        <f t="shared" si="207"/>
        <v>12360</v>
      </c>
      <c r="S335" s="71">
        <f>SUM(S328:S334)</f>
        <v>13347.82</v>
      </c>
      <c r="U335" s="71">
        <f t="shared" ref="U335:X335" si="208">SUM(U328:U334)</f>
        <v>14276</v>
      </c>
      <c r="V335" s="71">
        <f t="shared" si="208"/>
        <v>11912.91</v>
      </c>
      <c r="W335" s="71">
        <f t="shared" si="208"/>
        <v>15426</v>
      </c>
      <c r="X335" s="71">
        <f t="shared" si="208"/>
        <v>27791.61</v>
      </c>
      <c r="Y335" s="71">
        <f t="shared" ref="Y335:AF335" si="209">SUM(Y328:Y334)</f>
        <v>15826</v>
      </c>
      <c r="Z335" s="71">
        <f t="shared" si="209"/>
        <v>11387.21</v>
      </c>
      <c r="AA335" s="71">
        <f t="shared" si="209"/>
        <v>15976</v>
      </c>
      <c r="AB335" s="72">
        <f t="shared" si="209"/>
        <v>9346.7199999999993</v>
      </c>
      <c r="AC335" s="141">
        <f t="shared" si="209"/>
        <v>15976</v>
      </c>
      <c r="AD335" s="141">
        <f t="shared" si="209"/>
        <v>0</v>
      </c>
      <c r="AE335" s="141">
        <f t="shared" si="209"/>
        <v>0</v>
      </c>
      <c r="AF335" s="73">
        <f t="shared" si="209"/>
        <v>0</v>
      </c>
    </row>
    <row r="336" spans="1:32" x14ac:dyDescent="0.25">
      <c r="A336" s="28" t="s">
        <v>478</v>
      </c>
      <c r="B336" s="29" t="s">
        <v>370</v>
      </c>
      <c r="C336" s="25"/>
      <c r="D336" s="25"/>
      <c r="E336" s="25"/>
      <c r="F336" s="25"/>
      <c r="G336" s="25"/>
    </row>
    <row r="337" spans="1:32" x14ac:dyDescent="0.25">
      <c r="A337" s="28" t="s">
        <v>479</v>
      </c>
      <c r="B337" s="29" t="s">
        <v>480</v>
      </c>
      <c r="C337" s="25">
        <v>1200</v>
      </c>
      <c r="D337" s="25">
        <v>1200</v>
      </c>
      <c r="E337" s="25">
        <v>577.92999999999995</v>
      </c>
      <c r="F337" s="25">
        <v>1400</v>
      </c>
      <c r="G337" s="25">
        <v>1061.97</v>
      </c>
      <c r="H337" s="25">
        <v>921.82</v>
      </c>
      <c r="I337" s="25">
        <v>1200</v>
      </c>
      <c r="J337" s="25">
        <v>1036.48</v>
      </c>
      <c r="K337" s="25">
        <v>1200</v>
      </c>
      <c r="L337" s="25">
        <v>573.30999999999995</v>
      </c>
      <c r="M337" s="25">
        <v>622.71</v>
      </c>
      <c r="N337" s="25">
        <v>1200</v>
      </c>
      <c r="O337" s="25">
        <v>1349.77</v>
      </c>
      <c r="P337" s="25">
        <v>1200</v>
      </c>
      <c r="Q337" s="25">
        <v>813.01</v>
      </c>
      <c r="R337" s="25">
        <v>1200</v>
      </c>
      <c r="S337" s="25">
        <v>1359.27</v>
      </c>
      <c r="U337" s="25">
        <v>1500</v>
      </c>
      <c r="V337" s="25">
        <v>949.86</v>
      </c>
      <c r="W337" s="25">
        <v>1500</v>
      </c>
      <c r="X337" s="25">
        <v>1498</v>
      </c>
      <c r="Y337" s="25">
        <v>1500</v>
      </c>
      <c r="Z337" s="25">
        <v>616</v>
      </c>
      <c r="AA337" s="25">
        <v>1500</v>
      </c>
      <c r="AB337" s="26">
        <v>985.92</v>
      </c>
      <c r="AC337" s="136">
        <v>1500</v>
      </c>
    </row>
    <row r="338" spans="1:32" x14ac:dyDescent="0.25">
      <c r="A338" s="28" t="s">
        <v>481</v>
      </c>
      <c r="B338" s="29" t="s">
        <v>482</v>
      </c>
      <c r="C338" s="25">
        <v>1700</v>
      </c>
      <c r="D338" s="25">
        <v>1700</v>
      </c>
      <c r="E338" s="25">
        <v>937.26</v>
      </c>
      <c r="F338" s="25">
        <v>1700</v>
      </c>
      <c r="G338" s="25">
        <v>745.23</v>
      </c>
      <c r="H338" s="25">
        <v>1083.6500000000001</v>
      </c>
      <c r="I338" s="25">
        <v>1500</v>
      </c>
      <c r="J338" s="25">
        <v>342.65</v>
      </c>
      <c r="K338" s="25">
        <v>1500</v>
      </c>
      <c r="L338" s="25">
        <v>48.51</v>
      </c>
      <c r="M338" s="25">
        <v>542.91999999999996</v>
      </c>
      <c r="N338" s="25">
        <v>1500</v>
      </c>
      <c r="O338" s="25">
        <v>714.92</v>
      </c>
      <c r="P338" s="25">
        <v>1500</v>
      </c>
      <c r="Q338" s="25">
        <v>1700.91</v>
      </c>
      <c r="R338" s="25">
        <v>1500</v>
      </c>
      <c r="S338" s="25">
        <v>1601.81</v>
      </c>
      <c r="U338" s="25">
        <v>1500</v>
      </c>
      <c r="V338" s="25">
        <v>428.75</v>
      </c>
      <c r="W338" s="25">
        <v>1500</v>
      </c>
      <c r="X338" s="25">
        <v>487.6</v>
      </c>
      <c r="Y338" s="25">
        <v>1500</v>
      </c>
      <c r="Z338" s="25">
        <v>479.63</v>
      </c>
      <c r="AA338" s="25">
        <v>1500</v>
      </c>
      <c r="AB338" s="26">
        <v>742.47</v>
      </c>
      <c r="AC338" s="136">
        <v>1500</v>
      </c>
    </row>
    <row r="339" spans="1:32" x14ac:dyDescent="0.25">
      <c r="A339" s="28" t="s">
        <v>483</v>
      </c>
      <c r="B339" s="29" t="s">
        <v>484</v>
      </c>
      <c r="C339" s="25">
        <v>100</v>
      </c>
      <c r="D339" s="25">
        <v>100</v>
      </c>
      <c r="E339" s="25">
        <v>81</v>
      </c>
      <c r="F339" s="25">
        <v>100</v>
      </c>
      <c r="G339" s="25">
        <v>0</v>
      </c>
      <c r="H339" s="25">
        <v>0</v>
      </c>
      <c r="I339" s="25">
        <v>100</v>
      </c>
      <c r="J339" s="25">
        <v>57.95</v>
      </c>
      <c r="K339" s="25">
        <v>100</v>
      </c>
      <c r="L339" s="25">
        <v>0</v>
      </c>
      <c r="M339" s="25">
        <v>0</v>
      </c>
      <c r="N339" s="25">
        <v>100</v>
      </c>
      <c r="O339" s="25">
        <v>55.89</v>
      </c>
      <c r="P339" s="25">
        <v>100</v>
      </c>
      <c r="Q339" s="25">
        <v>0</v>
      </c>
      <c r="R339" s="25">
        <v>100</v>
      </c>
      <c r="S339" s="25">
        <v>80</v>
      </c>
      <c r="U339" s="25">
        <v>100</v>
      </c>
      <c r="V339" s="25">
        <v>56.1</v>
      </c>
      <c r="W339" s="25">
        <v>100</v>
      </c>
      <c r="X339" s="25">
        <v>0</v>
      </c>
      <c r="Y339" s="25">
        <v>100</v>
      </c>
      <c r="Z339" s="25">
        <v>0</v>
      </c>
      <c r="AA339" s="25">
        <v>100</v>
      </c>
      <c r="AB339" s="26">
        <v>0</v>
      </c>
      <c r="AC339" s="136">
        <v>100</v>
      </c>
    </row>
    <row r="340" spans="1:32" x14ac:dyDescent="0.25">
      <c r="A340" s="32"/>
      <c r="B340" s="61" t="s">
        <v>24</v>
      </c>
      <c r="C340" s="70">
        <f t="shared" ref="C340:R340" si="210">SUM(C337:C339)</f>
        <v>3000</v>
      </c>
      <c r="D340" s="70">
        <f t="shared" si="210"/>
        <v>3000</v>
      </c>
      <c r="E340" s="70">
        <f t="shared" si="210"/>
        <v>1596.19</v>
      </c>
      <c r="F340" s="70">
        <f t="shared" si="210"/>
        <v>3200</v>
      </c>
      <c r="G340" s="70">
        <f t="shared" si="210"/>
        <v>1807.2</v>
      </c>
      <c r="H340" s="70">
        <f t="shared" si="210"/>
        <v>2005.4700000000003</v>
      </c>
      <c r="I340" s="70">
        <f t="shared" si="210"/>
        <v>2800</v>
      </c>
      <c r="J340" s="70">
        <f t="shared" si="210"/>
        <v>1437.0800000000002</v>
      </c>
      <c r="K340" s="70">
        <f t="shared" si="210"/>
        <v>2800</v>
      </c>
      <c r="L340" s="70">
        <f t="shared" si="210"/>
        <v>621.81999999999994</v>
      </c>
      <c r="M340" s="70">
        <f t="shared" si="210"/>
        <v>1165.6300000000001</v>
      </c>
      <c r="N340" s="70">
        <f t="shared" si="210"/>
        <v>2800</v>
      </c>
      <c r="O340" s="70">
        <f t="shared" si="210"/>
        <v>2120.58</v>
      </c>
      <c r="P340" s="70">
        <f t="shared" si="210"/>
        <v>2800</v>
      </c>
      <c r="Q340" s="70">
        <f t="shared" si="210"/>
        <v>2513.92</v>
      </c>
      <c r="R340" s="70">
        <f t="shared" si="210"/>
        <v>2800</v>
      </c>
      <c r="S340" s="71">
        <f>SUM(S337:S339)</f>
        <v>3041.08</v>
      </c>
      <c r="U340" s="71">
        <f t="shared" ref="U340:X340" si="211">SUM(U337:U339)</f>
        <v>3100</v>
      </c>
      <c r="V340" s="71">
        <f t="shared" si="211"/>
        <v>1434.71</v>
      </c>
      <c r="W340" s="71">
        <f t="shared" si="211"/>
        <v>3100</v>
      </c>
      <c r="X340" s="71">
        <f t="shared" si="211"/>
        <v>1985.6</v>
      </c>
      <c r="Y340" s="71">
        <f t="shared" ref="Y340:AF340" si="212">SUM(Y337:Y339)</f>
        <v>3100</v>
      </c>
      <c r="Z340" s="71">
        <f t="shared" si="212"/>
        <v>1095.6300000000001</v>
      </c>
      <c r="AA340" s="71">
        <f t="shared" si="212"/>
        <v>3100</v>
      </c>
      <c r="AB340" s="72">
        <f t="shared" si="212"/>
        <v>1728.3899999999999</v>
      </c>
      <c r="AC340" s="141">
        <f t="shared" si="212"/>
        <v>3100</v>
      </c>
      <c r="AD340" s="141">
        <f t="shared" si="212"/>
        <v>0</v>
      </c>
      <c r="AE340" s="141">
        <f t="shared" si="212"/>
        <v>0</v>
      </c>
      <c r="AF340" s="73">
        <f t="shared" si="212"/>
        <v>0</v>
      </c>
    </row>
    <row r="341" spans="1:32" x14ac:dyDescent="0.25">
      <c r="A341" s="28" t="s">
        <v>485</v>
      </c>
      <c r="B341" s="29" t="s">
        <v>486</v>
      </c>
      <c r="C341" s="25"/>
      <c r="D341" s="25"/>
      <c r="E341" s="25"/>
      <c r="F341" s="25"/>
      <c r="G341" s="25"/>
    </row>
    <row r="342" spans="1:32" x14ac:dyDescent="0.25">
      <c r="A342" s="28" t="s">
        <v>487</v>
      </c>
      <c r="B342" s="29" t="s">
        <v>216</v>
      </c>
      <c r="C342" s="25">
        <v>12000</v>
      </c>
      <c r="D342" s="25">
        <v>12000</v>
      </c>
      <c r="E342" s="25">
        <v>14561.74</v>
      </c>
      <c r="F342" s="25">
        <v>12000</v>
      </c>
      <c r="G342" s="25">
        <v>3777.96</v>
      </c>
      <c r="H342" s="25">
        <v>12988.54</v>
      </c>
      <c r="I342" s="25">
        <v>12000</v>
      </c>
      <c r="J342" s="25">
        <v>12000</v>
      </c>
      <c r="K342" s="25">
        <v>12000</v>
      </c>
      <c r="L342" s="25">
        <v>4917.71</v>
      </c>
      <c r="M342" s="25">
        <v>12097.24</v>
      </c>
      <c r="N342" s="25">
        <v>12000</v>
      </c>
      <c r="O342" s="25">
        <v>12007.25</v>
      </c>
      <c r="P342" s="25">
        <v>12000</v>
      </c>
      <c r="Q342" s="25">
        <v>12041.77</v>
      </c>
      <c r="R342" s="25">
        <v>12000</v>
      </c>
      <c r="S342" s="25">
        <v>12260</v>
      </c>
      <c r="U342" s="25">
        <v>12000</v>
      </c>
      <c r="V342" s="25">
        <v>11958.15</v>
      </c>
      <c r="W342" s="25">
        <v>12000</v>
      </c>
      <c r="X342" s="25">
        <v>10271.200000000001</v>
      </c>
      <c r="Y342" s="25">
        <v>12000</v>
      </c>
      <c r="Z342" s="25">
        <v>5980.48</v>
      </c>
      <c r="AA342" s="25">
        <v>12000</v>
      </c>
      <c r="AB342" s="26">
        <v>4869.1499999999996</v>
      </c>
      <c r="AC342" s="136">
        <v>12000</v>
      </c>
    </row>
    <row r="343" spans="1:32" x14ac:dyDescent="0.25">
      <c r="A343" s="28" t="s">
        <v>488</v>
      </c>
      <c r="B343" s="29" t="s">
        <v>206</v>
      </c>
      <c r="C343" s="25">
        <v>2800</v>
      </c>
      <c r="D343" s="25">
        <v>3200</v>
      </c>
      <c r="E343" s="25">
        <v>2859.78</v>
      </c>
      <c r="F343" s="38">
        <v>3400</v>
      </c>
      <c r="G343" s="38">
        <v>2118.04</v>
      </c>
      <c r="H343" s="38">
        <v>2809.71</v>
      </c>
      <c r="I343" s="38">
        <v>3400</v>
      </c>
      <c r="J343" s="25">
        <v>2367.8200000000002</v>
      </c>
      <c r="K343" s="25">
        <v>3000</v>
      </c>
      <c r="L343" s="25">
        <v>2123.29</v>
      </c>
      <c r="M343" s="25">
        <v>2668.52</v>
      </c>
      <c r="N343" s="25">
        <v>3000</v>
      </c>
      <c r="O343" s="25">
        <v>2492.89</v>
      </c>
      <c r="P343" s="25">
        <v>3000</v>
      </c>
      <c r="Q343" s="25">
        <v>2545.67</v>
      </c>
      <c r="R343" s="25">
        <v>3000</v>
      </c>
      <c r="S343" s="25">
        <v>2574.6799999999998</v>
      </c>
      <c r="U343" s="25">
        <v>3000</v>
      </c>
      <c r="V343" s="25">
        <v>2749.73</v>
      </c>
      <c r="W343" s="25">
        <v>3000</v>
      </c>
      <c r="X343" s="25">
        <v>2767.51</v>
      </c>
      <c r="Y343" s="25">
        <v>3300</v>
      </c>
      <c r="Z343" s="25">
        <v>3166.82</v>
      </c>
      <c r="AA343" s="25">
        <v>3630</v>
      </c>
      <c r="AB343" s="26">
        <v>2987.13</v>
      </c>
      <c r="AC343" s="136">
        <v>3850</v>
      </c>
    </row>
    <row r="344" spans="1:32" x14ac:dyDescent="0.25">
      <c r="A344" s="28" t="s">
        <v>489</v>
      </c>
      <c r="B344" s="29" t="s">
        <v>208</v>
      </c>
      <c r="C344" s="25">
        <v>245</v>
      </c>
      <c r="D344" s="25">
        <v>300</v>
      </c>
      <c r="E344" s="25">
        <v>337.4</v>
      </c>
      <c r="F344" s="25">
        <v>300</v>
      </c>
      <c r="G344" s="25">
        <v>168.7</v>
      </c>
      <c r="H344" s="25">
        <v>337.4</v>
      </c>
      <c r="I344" s="25">
        <v>350</v>
      </c>
      <c r="J344" s="25">
        <v>351.8</v>
      </c>
      <c r="K344" s="25">
        <v>400</v>
      </c>
      <c r="L344" s="25">
        <v>285.45</v>
      </c>
      <c r="M344" s="25">
        <v>380.6</v>
      </c>
      <c r="N344" s="25">
        <v>400</v>
      </c>
      <c r="O344" s="25">
        <v>380.6</v>
      </c>
      <c r="P344" s="25">
        <v>400</v>
      </c>
      <c r="Q344" s="25">
        <v>341.17</v>
      </c>
      <c r="R344" s="25">
        <v>400</v>
      </c>
      <c r="S344" s="25">
        <v>411.71</v>
      </c>
      <c r="U344" s="25">
        <v>400</v>
      </c>
      <c r="V344" s="25">
        <v>422.08</v>
      </c>
      <c r="W344" s="25">
        <v>400</v>
      </c>
      <c r="X344" s="25">
        <v>422.08</v>
      </c>
      <c r="Y344" s="25">
        <v>450</v>
      </c>
      <c r="Z344" s="25">
        <v>422.08</v>
      </c>
      <c r="AA344" s="25">
        <v>550</v>
      </c>
      <c r="AB344" s="26">
        <v>359.26</v>
      </c>
      <c r="AC344" s="136">
        <v>550</v>
      </c>
    </row>
    <row r="345" spans="1:32" x14ac:dyDescent="0.25">
      <c r="A345" s="28" t="s">
        <v>490</v>
      </c>
      <c r="B345" s="29" t="s">
        <v>210</v>
      </c>
      <c r="C345" s="25">
        <v>456</v>
      </c>
      <c r="D345" s="25">
        <v>550</v>
      </c>
      <c r="E345" s="25">
        <v>705.9</v>
      </c>
      <c r="F345" s="25">
        <v>550</v>
      </c>
      <c r="G345" s="25">
        <v>369</v>
      </c>
      <c r="H345" s="25">
        <v>738</v>
      </c>
      <c r="I345" s="25">
        <v>750</v>
      </c>
      <c r="J345" s="25">
        <v>738</v>
      </c>
      <c r="K345" s="25">
        <v>750</v>
      </c>
      <c r="L345" s="25">
        <v>553.5</v>
      </c>
      <c r="M345" s="25">
        <v>738</v>
      </c>
      <c r="N345" s="25">
        <v>750</v>
      </c>
      <c r="O345" s="25">
        <v>738</v>
      </c>
      <c r="P345" s="25">
        <v>750</v>
      </c>
      <c r="Q345" s="25">
        <v>850.35</v>
      </c>
      <c r="R345" s="25">
        <v>750</v>
      </c>
      <c r="S345" s="25">
        <v>738</v>
      </c>
      <c r="U345" s="25">
        <v>750</v>
      </c>
      <c r="V345" s="25">
        <v>738</v>
      </c>
      <c r="W345" s="25">
        <v>750</v>
      </c>
      <c r="X345" s="25">
        <v>820.8</v>
      </c>
      <c r="Y345" s="25">
        <v>800</v>
      </c>
      <c r="Z345" s="25">
        <v>636.29999999999995</v>
      </c>
      <c r="AA345" s="25">
        <v>1000</v>
      </c>
      <c r="AB345" s="26">
        <v>683.1</v>
      </c>
      <c r="AC345" s="136">
        <v>1050</v>
      </c>
    </row>
    <row r="346" spans="1:32" x14ac:dyDescent="0.25">
      <c r="A346" s="28" t="s">
        <v>491</v>
      </c>
      <c r="B346" s="29" t="s">
        <v>492</v>
      </c>
      <c r="C346" s="25">
        <v>250</v>
      </c>
      <c r="D346" s="25">
        <v>250</v>
      </c>
      <c r="E346" s="25">
        <v>57.47</v>
      </c>
      <c r="F346" s="25">
        <v>250</v>
      </c>
      <c r="G346" s="25">
        <v>0</v>
      </c>
      <c r="H346" s="25">
        <v>45.81</v>
      </c>
      <c r="I346" s="25">
        <v>150</v>
      </c>
      <c r="J346" s="25">
        <v>0</v>
      </c>
      <c r="K346" s="25">
        <v>100</v>
      </c>
      <c r="L346" s="25">
        <v>0</v>
      </c>
      <c r="M346" s="25">
        <v>0</v>
      </c>
      <c r="N346" s="25">
        <v>100</v>
      </c>
      <c r="O346" s="25">
        <v>0</v>
      </c>
      <c r="P346" s="25">
        <v>100</v>
      </c>
      <c r="Q346" s="25">
        <v>0</v>
      </c>
      <c r="R346" s="25">
        <v>100</v>
      </c>
      <c r="S346" s="25">
        <v>0</v>
      </c>
      <c r="U346" s="25">
        <v>100</v>
      </c>
      <c r="V346" s="25">
        <v>0</v>
      </c>
      <c r="W346" s="25">
        <v>100</v>
      </c>
      <c r="X346" s="25">
        <v>0</v>
      </c>
      <c r="Y346" s="25">
        <v>100</v>
      </c>
      <c r="Z346" s="25">
        <v>0</v>
      </c>
      <c r="AA346" s="25">
        <v>100</v>
      </c>
      <c r="AB346" s="26">
        <v>0</v>
      </c>
      <c r="AC346" s="136">
        <v>100</v>
      </c>
    </row>
    <row r="347" spans="1:32" x14ac:dyDescent="0.25">
      <c r="A347" s="28" t="s">
        <v>493</v>
      </c>
      <c r="B347" s="29" t="s">
        <v>212</v>
      </c>
      <c r="C347" s="25">
        <v>975</v>
      </c>
      <c r="D347" s="25">
        <v>975</v>
      </c>
      <c r="E347" s="25">
        <v>1112.6300000000001</v>
      </c>
      <c r="F347" s="25">
        <v>1100</v>
      </c>
      <c r="G347" s="25">
        <v>700.08</v>
      </c>
      <c r="H347" s="25">
        <v>1129.2</v>
      </c>
      <c r="I347" s="25">
        <v>1100</v>
      </c>
      <c r="J347" s="25">
        <v>1083.42</v>
      </c>
      <c r="K347" s="25">
        <v>1100</v>
      </c>
      <c r="L347" s="25">
        <v>842.9</v>
      </c>
      <c r="M347" s="25">
        <v>1124.05</v>
      </c>
      <c r="N347" s="25">
        <v>1150</v>
      </c>
      <c r="O347" s="25">
        <v>1131.5999999999999</v>
      </c>
      <c r="P347" s="25">
        <v>1150</v>
      </c>
      <c r="Q347" s="25">
        <v>1172.8</v>
      </c>
      <c r="R347" s="25">
        <v>1150</v>
      </c>
      <c r="S347" s="25">
        <v>1241.81</v>
      </c>
      <c r="U347" s="25">
        <v>1150</v>
      </c>
      <c r="V347" s="25">
        <v>1316</v>
      </c>
      <c r="W347" s="25">
        <v>1300</v>
      </c>
      <c r="X347" s="25">
        <v>1309.44</v>
      </c>
      <c r="Y347" s="25">
        <v>1350</v>
      </c>
      <c r="Z347" s="25">
        <v>1089.33</v>
      </c>
      <c r="AA347" s="25">
        <v>1475</v>
      </c>
      <c r="AB347" s="26">
        <v>976.01</v>
      </c>
      <c r="AC347" s="136">
        <v>1475</v>
      </c>
    </row>
    <row r="348" spans="1:32" x14ac:dyDescent="0.25">
      <c r="A348" s="32"/>
      <c r="B348" s="61" t="s">
        <v>24</v>
      </c>
      <c r="C348" s="70">
        <f t="shared" ref="C348:R348" si="213">SUM(C342:C347)</f>
        <v>16726</v>
      </c>
      <c r="D348" s="70">
        <f t="shared" si="213"/>
        <v>17275</v>
      </c>
      <c r="E348" s="70">
        <f t="shared" si="213"/>
        <v>19634.920000000006</v>
      </c>
      <c r="F348" s="70">
        <f t="shared" si="213"/>
        <v>17600</v>
      </c>
      <c r="G348" s="70">
        <f t="shared" si="213"/>
        <v>7133.78</v>
      </c>
      <c r="H348" s="70">
        <f t="shared" si="213"/>
        <v>18048.660000000003</v>
      </c>
      <c r="I348" s="70">
        <f t="shared" si="213"/>
        <v>17750</v>
      </c>
      <c r="J348" s="70">
        <f t="shared" si="213"/>
        <v>16541.04</v>
      </c>
      <c r="K348" s="70">
        <f t="shared" si="213"/>
        <v>17350</v>
      </c>
      <c r="L348" s="70">
        <f t="shared" si="213"/>
        <v>8722.85</v>
      </c>
      <c r="M348" s="70">
        <f t="shared" si="213"/>
        <v>17008.41</v>
      </c>
      <c r="N348" s="70">
        <f t="shared" si="213"/>
        <v>17400</v>
      </c>
      <c r="O348" s="70">
        <f t="shared" si="213"/>
        <v>16750.34</v>
      </c>
      <c r="P348" s="70">
        <f t="shared" si="213"/>
        <v>17400</v>
      </c>
      <c r="Q348" s="70">
        <f t="shared" si="213"/>
        <v>16951.760000000002</v>
      </c>
      <c r="R348" s="70">
        <f t="shared" si="213"/>
        <v>17400</v>
      </c>
      <c r="S348" s="71">
        <f>SUM(S342:S347)</f>
        <v>17226.2</v>
      </c>
      <c r="U348" s="71">
        <f t="shared" ref="U348:X348" si="214">SUM(U342:U347)</f>
        <v>17400</v>
      </c>
      <c r="V348" s="71">
        <f t="shared" si="214"/>
        <v>17183.96</v>
      </c>
      <c r="W348" s="71">
        <f t="shared" si="214"/>
        <v>17550</v>
      </c>
      <c r="X348" s="71">
        <f t="shared" si="214"/>
        <v>15591.03</v>
      </c>
      <c r="Y348" s="71">
        <f t="shared" ref="Y348:Z348" si="215">SUM(Y342:Y347)</f>
        <v>18000</v>
      </c>
      <c r="Z348" s="71">
        <f t="shared" si="215"/>
        <v>11295.009999999998</v>
      </c>
      <c r="AA348" s="71">
        <f t="shared" ref="AA348:AF348" si="216">SUM(AA342:AA347)</f>
        <v>18755</v>
      </c>
      <c r="AB348" s="72">
        <f t="shared" si="216"/>
        <v>9874.65</v>
      </c>
      <c r="AC348" s="141">
        <f t="shared" si="216"/>
        <v>19025</v>
      </c>
      <c r="AD348" s="141">
        <f t="shared" si="216"/>
        <v>0</v>
      </c>
      <c r="AE348" s="141">
        <f t="shared" si="216"/>
        <v>0</v>
      </c>
      <c r="AF348" s="73">
        <f t="shared" si="216"/>
        <v>0</v>
      </c>
    </row>
    <row r="349" spans="1:32" x14ac:dyDescent="0.25">
      <c r="A349" s="51"/>
      <c r="B349" s="52" t="s">
        <v>494</v>
      </c>
      <c r="C349" s="74">
        <f t="shared" ref="C349:S349" si="217">SUM(C335+C340+C348)</f>
        <v>33221</v>
      </c>
      <c r="D349" s="74">
        <f t="shared" si="217"/>
        <v>34165</v>
      </c>
      <c r="E349" s="74">
        <f t="shared" si="217"/>
        <v>32507.180000000008</v>
      </c>
      <c r="F349" s="74">
        <f t="shared" si="217"/>
        <v>34990</v>
      </c>
      <c r="G349" s="74">
        <f t="shared" si="217"/>
        <v>18563.530000000002</v>
      </c>
      <c r="H349" s="74">
        <f t="shared" si="217"/>
        <v>35492.990000000005</v>
      </c>
      <c r="I349" s="74">
        <f t="shared" si="217"/>
        <v>35020</v>
      </c>
      <c r="J349" s="74">
        <f t="shared" si="217"/>
        <v>28744.35</v>
      </c>
      <c r="K349" s="74">
        <f t="shared" si="217"/>
        <v>34460</v>
      </c>
      <c r="L349" s="74">
        <f t="shared" si="217"/>
        <v>17505.88</v>
      </c>
      <c r="M349" s="74">
        <f t="shared" si="217"/>
        <v>29591.97</v>
      </c>
      <c r="N349" s="74">
        <f t="shared" si="217"/>
        <v>32510</v>
      </c>
      <c r="O349" s="74">
        <f t="shared" si="217"/>
        <v>27322.489999999998</v>
      </c>
      <c r="P349" s="74">
        <f t="shared" si="217"/>
        <v>32560</v>
      </c>
      <c r="Q349" s="74">
        <f t="shared" si="217"/>
        <v>30914.38</v>
      </c>
      <c r="R349" s="74">
        <f t="shared" si="217"/>
        <v>32560</v>
      </c>
      <c r="S349" s="74">
        <f t="shared" si="217"/>
        <v>33615.100000000006</v>
      </c>
      <c r="T349" s="8">
        <f>(P349-N349)/N349</f>
        <v>1.5379883112888342E-3</v>
      </c>
      <c r="U349" s="74">
        <f t="shared" ref="U349:X349" si="218">SUM(U335+U340+U348)</f>
        <v>34776</v>
      </c>
      <c r="V349" s="74">
        <f t="shared" si="218"/>
        <v>30531.579999999998</v>
      </c>
      <c r="W349" s="74">
        <f t="shared" si="218"/>
        <v>36076</v>
      </c>
      <c r="X349" s="74">
        <f t="shared" si="218"/>
        <v>45368.24</v>
      </c>
      <c r="Y349" s="74">
        <f t="shared" ref="Y349:Z349" si="219">SUM(Y335+Y340+Y348)</f>
        <v>36926</v>
      </c>
      <c r="Z349" s="74">
        <f t="shared" si="219"/>
        <v>23777.85</v>
      </c>
      <c r="AA349" s="74">
        <f t="shared" ref="AA349:AF349" si="220">SUM(AA335+AA340+AA348)</f>
        <v>37831</v>
      </c>
      <c r="AB349" s="74">
        <f t="shared" si="220"/>
        <v>20949.759999999998</v>
      </c>
      <c r="AC349" s="142">
        <f t="shared" si="220"/>
        <v>38101</v>
      </c>
      <c r="AD349" s="142">
        <f t="shared" si="220"/>
        <v>0</v>
      </c>
      <c r="AE349" s="142">
        <f t="shared" si="220"/>
        <v>0</v>
      </c>
      <c r="AF349" s="75">
        <f t="shared" si="220"/>
        <v>0</v>
      </c>
    </row>
    <row r="350" spans="1:32" x14ac:dyDescent="0.25">
      <c r="A350" s="76" t="s">
        <v>495</v>
      </c>
      <c r="B350" s="57" t="s">
        <v>496</v>
      </c>
      <c r="C350" s="77"/>
      <c r="D350" s="25"/>
      <c r="E350" s="25"/>
    </row>
    <row r="351" spans="1:32" x14ac:dyDescent="0.25">
      <c r="A351" s="28"/>
      <c r="B351" s="78"/>
      <c r="C351" s="77"/>
      <c r="D351" s="25"/>
      <c r="E351" s="25"/>
    </row>
    <row r="352" spans="1:32" x14ac:dyDescent="0.25">
      <c r="A352" s="28" t="s">
        <v>497</v>
      </c>
      <c r="B352" s="29" t="s">
        <v>498</v>
      </c>
      <c r="C352" s="79"/>
      <c r="D352" s="25"/>
      <c r="E352" s="25" t="s">
        <v>3</v>
      </c>
    </row>
    <row r="353" spans="1:32" x14ac:dyDescent="0.25">
      <c r="A353" s="28" t="s">
        <v>499</v>
      </c>
      <c r="B353" s="29" t="s">
        <v>500</v>
      </c>
      <c r="C353" s="79">
        <v>80</v>
      </c>
      <c r="D353" s="25">
        <v>100</v>
      </c>
      <c r="E353" s="25">
        <v>0</v>
      </c>
      <c r="F353" s="25">
        <v>100</v>
      </c>
      <c r="G353" s="25">
        <v>172</v>
      </c>
      <c r="H353" s="25">
        <v>433.9</v>
      </c>
      <c r="I353" s="25">
        <v>100</v>
      </c>
      <c r="J353" s="25">
        <v>0</v>
      </c>
      <c r="K353" s="25">
        <v>100</v>
      </c>
      <c r="L353" s="25">
        <v>0</v>
      </c>
      <c r="M353" s="25">
        <v>0</v>
      </c>
      <c r="N353" s="25">
        <v>100</v>
      </c>
      <c r="O353" s="25">
        <v>0</v>
      </c>
      <c r="P353" s="25">
        <v>100</v>
      </c>
      <c r="Q353" s="25">
        <v>649.35</v>
      </c>
      <c r="R353" s="25">
        <v>100</v>
      </c>
      <c r="U353" s="25">
        <v>100</v>
      </c>
      <c r="V353" s="25">
        <v>0</v>
      </c>
      <c r="W353" s="25">
        <v>100</v>
      </c>
      <c r="X353" s="25">
        <v>0</v>
      </c>
      <c r="Y353" s="25">
        <v>100</v>
      </c>
      <c r="Z353" s="25">
        <v>0</v>
      </c>
      <c r="AA353" s="25">
        <v>100</v>
      </c>
      <c r="AB353" s="26">
        <v>490.9</v>
      </c>
      <c r="AC353" s="136">
        <v>100</v>
      </c>
    </row>
    <row r="354" spans="1:32" x14ac:dyDescent="0.25">
      <c r="A354" s="65"/>
      <c r="B354" s="61" t="s">
        <v>78</v>
      </c>
      <c r="C354" s="70">
        <f t="shared" ref="C354:X354" si="221">SUM(C353)</f>
        <v>80</v>
      </c>
      <c r="D354" s="70">
        <f t="shared" si="221"/>
        <v>100</v>
      </c>
      <c r="E354" s="70">
        <f t="shared" si="221"/>
        <v>0</v>
      </c>
      <c r="F354" s="70">
        <f t="shared" si="221"/>
        <v>100</v>
      </c>
      <c r="G354" s="70">
        <f t="shared" si="221"/>
        <v>172</v>
      </c>
      <c r="H354" s="70">
        <f t="shared" si="221"/>
        <v>433.9</v>
      </c>
      <c r="I354" s="70">
        <f t="shared" si="221"/>
        <v>100</v>
      </c>
      <c r="J354" s="70">
        <f t="shared" si="221"/>
        <v>0</v>
      </c>
      <c r="K354" s="70">
        <f t="shared" si="221"/>
        <v>100</v>
      </c>
      <c r="L354" s="70">
        <f t="shared" si="221"/>
        <v>0</v>
      </c>
      <c r="M354" s="70">
        <f t="shared" si="221"/>
        <v>0</v>
      </c>
      <c r="N354" s="70">
        <f t="shared" si="221"/>
        <v>100</v>
      </c>
      <c r="O354" s="70">
        <f t="shared" si="221"/>
        <v>0</v>
      </c>
      <c r="P354" s="70">
        <f t="shared" si="221"/>
        <v>100</v>
      </c>
      <c r="Q354" s="70">
        <f t="shared" si="221"/>
        <v>649.35</v>
      </c>
      <c r="R354" s="70">
        <f t="shared" si="221"/>
        <v>100</v>
      </c>
      <c r="S354" s="70">
        <f t="shared" si="221"/>
        <v>0</v>
      </c>
      <c r="T354" s="70">
        <f t="shared" si="221"/>
        <v>0</v>
      </c>
      <c r="U354" s="70">
        <f t="shared" si="221"/>
        <v>100</v>
      </c>
      <c r="V354" s="70">
        <f t="shared" si="221"/>
        <v>0</v>
      </c>
      <c r="W354" s="70">
        <f t="shared" si="221"/>
        <v>100</v>
      </c>
      <c r="X354" s="70">
        <f t="shared" si="221"/>
        <v>0</v>
      </c>
      <c r="Y354" s="70">
        <f t="shared" ref="Y354:AF354" si="222">SUM(Y353)</f>
        <v>100</v>
      </c>
      <c r="Z354" s="70">
        <f t="shared" si="222"/>
        <v>0</v>
      </c>
      <c r="AA354" s="70">
        <f t="shared" si="222"/>
        <v>100</v>
      </c>
      <c r="AB354" s="72">
        <f t="shared" si="222"/>
        <v>490.9</v>
      </c>
      <c r="AC354" s="141">
        <f t="shared" si="222"/>
        <v>100</v>
      </c>
      <c r="AD354" s="141">
        <f t="shared" si="222"/>
        <v>0</v>
      </c>
      <c r="AE354" s="141">
        <f t="shared" si="222"/>
        <v>0</v>
      </c>
      <c r="AF354" s="73">
        <f t="shared" si="222"/>
        <v>0</v>
      </c>
    </row>
    <row r="355" spans="1:32" x14ac:dyDescent="0.25">
      <c r="A355" s="28" t="s">
        <v>501</v>
      </c>
      <c r="B355" s="40" t="s">
        <v>321</v>
      </c>
      <c r="C355" s="80"/>
      <c r="D355" s="25"/>
      <c r="E355" s="25"/>
      <c r="F355" s="25"/>
      <c r="G355" s="25"/>
    </row>
    <row r="356" spans="1:32" x14ac:dyDescent="0.25">
      <c r="A356" s="81" t="s">
        <v>502</v>
      </c>
      <c r="B356" s="82" t="s">
        <v>503</v>
      </c>
      <c r="C356" s="83">
        <v>6200</v>
      </c>
      <c r="D356" s="25">
        <v>6200</v>
      </c>
      <c r="E356" s="25">
        <v>3926.15</v>
      </c>
      <c r="F356" s="25">
        <v>6200</v>
      </c>
      <c r="G356" s="25">
        <v>1971.57</v>
      </c>
      <c r="H356" s="25">
        <v>2969.03</v>
      </c>
      <c r="I356" s="25">
        <v>5000</v>
      </c>
      <c r="J356" s="25">
        <v>3521.11</v>
      </c>
      <c r="K356" s="25">
        <v>4500</v>
      </c>
      <c r="L356" s="25">
        <v>2693.22</v>
      </c>
      <c r="M356" s="25">
        <v>4281.46</v>
      </c>
      <c r="N356" s="25">
        <v>4500</v>
      </c>
      <c r="O356" s="25">
        <v>4766.38</v>
      </c>
      <c r="P356" s="25">
        <v>4500</v>
      </c>
      <c r="Q356" s="25">
        <v>2918.07</v>
      </c>
      <c r="R356" s="25">
        <v>4500</v>
      </c>
      <c r="S356" s="25">
        <v>3763.49</v>
      </c>
      <c r="U356" s="25">
        <v>4500</v>
      </c>
      <c r="V356" s="25">
        <v>6370.45</v>
      </c>
      <c r="W356" s="25">
        <v>6000</v>
      </c>
      <c r="X356" s="25">
        <v>5309.6</v>
      </c>
      <c r="Y356" s="25">
        <v>6500</v>
      </c>
      <c r="Z356" s="25">
        <v>3723.67</v>
      </c>
      <c r="AA356" s="25">
        <v>6500</v>
      </c>
      <c r="AB356" s="26">
        <v>3486.54</v>
      </c>
      <c r="AC356" s="136">
        <v>6500</v>
      </c>
    </row>
    <row r="357" spans="1:32" x14ac:dyDescent="0.25">
      <c r="A357" s="11" t="s">
        <v>504</v>
      </c>
      <c r="B357" s="84" t="s">
        <v>505</v>
      </c>
      <c r="C357" s="85">
        <v>700</v>
      </c>
      <c r="D357" s="25">
        <v>600</v>
      </c>
      <c r="E357" s="25">
        <v>546.71</v>
      </c>
      <c r="F357" s="25">
        <v>600</v>
      </c>
      <c r="G357" s="25">
        <v>357.16</v>
      </c>
      <c r="H357" s="25">
        <v>549.45000000000005</v>
      </c>
      <c r="I357" s="25">
        <v>600</v>
      </c>
      <c r="J357" s="25">
        <v>448.68</v>
      </c>
      <c r="K357" s="25">
        <v>600</v>
      </c>
      <c r="L357" s="25">
        <v>369.78</v>
      </c>
      <c r="M357" s="25">
        <v>456.78</v>
      </c>
      <c r="N357" s="25">
        <v>600</v>
      </c>
      <c r="O357" s="25">
        <v>444.02</v>
      </c>
      <c r="P357" s="25">
        <v>600</v>
      </c>
      <c r="Q357" s="25">
        <v>457.12</v>
      </c>
      <c r="R357" s="25">
        <v>600</v>
      </c>
      <c r="S357" s="25">
        <v>407.51</v>
      </c>
      <c r="U357" s="25">
        <v>600</v>
      </c>
      <c r="V357" s="25">
        <v>432.71</v>
      </c>
      <c r="W357" s="25">
        <v>600</v>
      </c>
      <c r="X357" s="25">
        <v>493.58</v>
      </c>
      <c r="Y357" s="25">
        <v>650</v>
      </c>
      <c r="Z357" s="25">
        <v>442.13</v>
      </c>
      <c r="AA357" s="25">
        <v>715</v>
      </c>
      <c r="AB357" s="26">
        <v>420.68</v>
      </c>
      <c r="AC357" s="136">
        <v>760</v>
      </c>
    </row>
    <row r="358" spans="1:32" x14ac:dyDescent="0.25">
      <c r="A358" s="21" t="s">
        <v>506</v>
      </c>
      <c r="B358" s="86" t="s">
        <v>507</v>
      </c>
      <c r="C358" s="87">
        <v>130</v>
      </c>
      <c r="D358" s="25">
        <v>130</v>
      </c>
      <c r="E358" s="25">
        <v>135</v>
      </c>
      <c r="F358" s="25">
        <v>200</v>
      </c>
      <c r="G358" s="25">
        <v>101.25</v>
      </c>
      <c r="H358" s="25">
        <v>135</v>
      </c>
      <c r="I358" s="25">
        <v>200</v>
      </c>
      <c r="J358" s="25">
        <v>139.32</v>
      </c>
      <c r="K358" s="25">
        <v>200</v>
      </c>
      <c r="L358" s="25">
        <v>114.21</v>
      </c>
      <c r="M358" s="25">
        <v>152.28</v>
      </c>
      <c r="N358" s="25">
        <v>200</v>
      </c>
      <c r="O358" s="25">
        <v>152.28</v>
      </c>
      <c r="P358" s="25">
        <v>200</v>
      </c>
      <c r="Q358" s="25">
        <v>152.28</v>
      </c>
      <c r="R358" s="25">
        <v>200</v>
      </c>
      <c r="S358" s="25">
        <v>163.34</v>
      </c>
      <c r="U358" s="25">
        <v>200</v>
      </c>
      <c r="V358" s="25">
        <v>172.4</v>
      </c>
      <c r="W358" s="25">
        <v>200</v>
      </c>
      <c r="X358" s="25">
        <v>168.88</v>
      </c>
      <c r="Y358" s="25">
        <v>250</v>
      </c>
      <c r="Z358" s="25">
        <v>127</v>
      </c>
      <c r="AA358" s="25">
        <v>275</v>
      </c>
      <c r="AB358" s="26">
        <v>159.74</v>
      </c>
      <c r="AC358" s="136">
        <v>275</v>
      </c>
    </row>
    <row r="359" spans="1:32" x14ac:dyDescent="0.25">
      <c r="A359" s="88" t="s">
        <v>508</v>
      </c>
      <c r="B359" s="89" t="s">
        <v>509</v>
      </c>
      <c r="C359" s="90">
        <v>244</v>
      </c>
      <c r="D359" s="25">
        <v>300</v>
      </c>
      <c r="E359" s="25">
        <v>278.04000000000002</v>
      </c>
      <c r="F359" s="25">
        <v>300</v>
      </c>
      <c r="G359" s="25">
        <v>221.4</v>
      </c>
      <c r="H359" s="25">
        <v>295.2</v>
      </c>
      <c r="I359" s="25">
        <v>300</v>
      </c>
      <c r="J359" s="25">
        <v>295.2</v>
      </c>
      <c r="K359" s="25">
        <v>300</v>
      </c>
      <c r="L359" s="25">
        <v>221.4</v>
      </c>
      <c r="M359" s="25">
        <v>295.2</v>
      </c>
      <c r="N359" s="25">
        <v>300</v>
      </c>
      <c r="O359" s="25">
        <v>295.2</v>
      </c>
      <c r="P359" s="25">
        <v>300</v>
      </c>
      <c r="Q359" s="25">
        <v>295.2</v>
      </c>
      <c r="R359" s="25">
        <v>300</v>
      </c>
      <c r="S359" s="25">
        <v>295.2</v>
      </c>
      <c r="U359" s="25">
        <v>300</v>
      </c>
      <c r="V359" s="25">
        <v>227.55</v>
      </c>
      <c r="W359" s="25">
        <v>300</v>
      </c>
      <c r="X359" s="25">
        <v>328.32</v>
      </c>
      <c r="Y359" s="25">
        <v>340</v>
      </c>
      <c r="Z359" s="25">
        <v>255</v>
      </c>
      <c r="AA359" s="25">
        <v>374</v>
      </c>
      <c r="AB359" s="26">
        <v>307.76</v>
      </c>
      <c r="AC359" s="136">
        <v>420</v>
      </c>
    </row>
    <row r="360" spans="1:32" x14ac:dyDescent="0.25">
      <c r="A360" s="91"/>
      <c r="B360" s="92" t="s">
        <v>78</v>
      </c>
      <c r="C360" s="93">
        <f t="shared" ref="C360:R360" si="223">SUM(C356:C359)</f>
        <v>7274</v>
      </c>
      <c r="D360" s="93">
        <f t="shared" si="223"/>
        <v>7230</v>
      </c>
      <c r="E360" s="93">
        <f t="shared" si="223"/>
        <v>4885.9000000000005</v>
      </c>
      <c r="F360" s="93">
        <f t="shared" si="223"/>
        <v>7300</v>
      </c>
      <c r="G360" s="93">
        <f t="shared" si="223"/>
        <v>2651.38</v>
      </c>
      <c r="H360" s="93">
        <f t="shared" si="223"/>
        <v>3948.6800000000003</v>
      </c>
      <c r="I360" s="93">
        <f t="shared" si="223"/>
        <v>6100</v>
      </c>
      <c r="J360" s="93">
        <f t="shared" si="223"/>
        <v>4404.3099999999995</v>
      </c>
      <c r="K360" s="93">
        <f t="shared" si="223"/>
        <v>5600</v>
      </c>
      <c r="L360" s="93">
        <f t="shared" si="223"/>
        <v>3398.61</v>
      </c>
      <c r="M360" s="93">
        <f t="shared" si="223"/>
        <v>5185.7199999999993</v>
      </c>
      <c r="N360" s="93">
        <f t="shared" si="223"/>
        <v>5600</v>
      </c>
      <c r="O360" s="93">
        <f t="shared" si="223"/>
        <v>5657.8799999999992</v>
      </c>
      <c r="P360" s="93">
        <f t="shared" si="223"/>
        <v>5600</v>
      </c>
      <c r="Q360" s="93">
        <f t="shared" si="223"/>
        <v>3822.67</v>
      </c>
      <c r="R360" s="93">
        <f t="shared" si="223"/>
        <v>5600</v>
      </c>
      <c r="S360" s="94">
        <f>SUM(S356:S359)</f>
        <v>4629.54</v>
      </c>
      <c r="U360" s="94">
        <f t="shared" ref="U360:X360" si="224">SUM(U356:U359)</f>
        <v>5600</v>
      </c>
      <c r="V360" s="94">
        <f t="shared" si="224"/>
        <v>7203.11</v>
      </c>
      <c r="W360" s="94">
        <f t="shared" si="224"/>
        <v>7100</v>
      </c>
      <c r="X360" s="94">
        <f t="shared" si="224"/>
        <v>6300.38</v>
      </c>
      <c r="Y360" s="94">
        <f t="shared" ref="Y360:Z360" si="225">SUM(Y356:Y359)</f>
        <v>7740</v>
      </c>
      <c r="Z360" s="94">
        <f t="shared" si="225"/>
        <v>4547.8</v>
      </c>
      <c r="AA360" s="94">
        <f t="shared" ref="AA360:AF360" si="226">SUM(AA356:AA359)</f>
        <v>7864</v>
      </c>
      <c r="AB360" s="95">
        <f t="shared" si="226"/>
        <v>4374.72</v>
      </c>
      <c r="AC360" s="143">
        <f t="shared" si="226"/>
        <v>7955</v>
      </c>
      <c r="AD360" s="143">
        <f t="shared" si="226"/>
        <v>0</v>
      </c>
      <c r="AE360" s="143">
        <f t="shared" si="226"/>
        <v>0</v>
      </c>
      <c r="AF360" s="96">
        <f t="shared" si="226"/>
        <v>0</v>
      </c>
    </row>
    <row r="361" spans="1:32" x14ac:dyDescent="0.25">
      <c r="A361" s="51"/>
      <c r="B361" s="51" t="s">
        <v>510</v>
      </c>
      <c r="C361" s="97">
        <f t="shared" ref="C361:T361" si="227">SUM(C360+C354)</f>
        <v>7354</v>
      </c>
      <c r="D361" s="97">
        <f t="shared" si="227"/>
        <v>7330</v>
      </c>
      <c r="E361" s="97">
        <f t="shared" si="227"/>
        <v>4885.9000000000005</v>
      </c>
      <c r="F361" s="97">
        <f t="shared" si="227"/>
        <v>7400</v>
      </c>
      <c r="G361" s="97">
        <f t="shared" si="227"/>
        <v>2823.38</v>
      </c>
      <c r="H361" s="97">
        <f t="shared" si="227"/>
        <v>4382.58</v>
      </c>
      <c r="I361" s="97">
        <f t="shared" si="227"/>
        <v>6200</v>
      </c>
      <c r="J361" s="97">
        <f t="shared" si="227"/>
        <v>4404.3099999999995</v>
      </c>
      <c r="K361" s="97">
        <f t="shared" si="227"/>
        <v>5700</v>
      </c>
      <c r="L361" s="97">
        <f t="shared" si="227"/>
        <v>3398.61</v>
      </c>
      <c r="M361" s="97">
        <f t="shared" si="227"/>
        <v>5185.7199999999993</v>
      </c>
      <c r="N361" s="97">
        <f t="shared" si="227"/>
        <v>5700</v>
      </c>
      <c r="O361" s="97">
        <f t="shared" si="227"/>
        <v>5657.8799999999992</v>
      </c>
      <c r="P361" s="97">
        <f t="shared" si="227"/>
        <v>5700</v>
      </c>
      <c r="Q361" s="97">
        <f t="shared" si="227"/>
        <v>4472.0200000000004</v>
      </c>
      <c r="R361" s="97">
        <f t="shared" si="227"/>
        <v>5700</v>
      </c>
      <c r="S361" s="97">
        <f t="shared" si="227"/>
        <v>4629.54</v>
      </c>
      <c r="T361" s="97">
        <f t="shared" si="227"/>
        <v>0</v>
      </c>
      <c r="U361" s="97">
        <f t="shared" ref="U361:X361" si="228">SUM(U360+U354)</f>
        <v>5700</v>
      </c>
      <c r="V361" s="97">
        <f t="shared" si="228"/>
        <v>7203.11</v>
      </c>
      <c r="W361" s="97">
        <f t="shared" si="228"/>
        <v>7200</v>
      </c>
      <c r="X361" s="97">
        <f t="shared" si="228"/>
        <v>6300.38</v>
      </c>
      <c r="Y361" s="97">
        <f t="shared" ref="Y361:Z361" si="229">SUM(Y360+Y354)</f>
        <v>7840</v>
      </c>
      <c r="Z361" s="97">
        <f t="shared" si="229"/>
        <v>4547.8</v>
      </c>
      <c r="AA361" s="97">
        <f t="shared" ref="AA361:AF361" si="230">SUM(AA360+AA354)</f>
        <v>7964</v>
      </c>
      <c r="AB361" s="97">
        <f t="shared" si="230"/>
        <v>4865.62</v>
      </c>
      <c r="AC361" s="144">
        <f t="shared" si="230"/>
        <v>8055</v>
      </c>
      <c r="AD361" s="144">
        <f t="shared" si="230"/>
        <v>0</v>
      </c>
      <c r="AE361" s="144">
        <f t="shared" si="230"/>
        <v>0</v>
      </c>
      <c r="AF361" s="99">
        <f t="shared" si="230"/>
        <v>0</v>
      </c>
    </row>
    <row r="362" spans="1:32" x14ac:dyDescent="0.25">
      <c r="C362" s="25"/>
      <c r="D362" s="25"/>
      <c r="E362" s="25"/>
    </row>
    <row r="363" spans="1:32" x14ac:dyDescent="0.25">
      <c r="A363" s="56" t="s">
        <v>511</v>
      </c>
      <c r="B363" s="57" t="s">
        <v>512</v>
      </c>
      <c r="C363" s="25"/>
      <c r="D363" s="25"/>
      <c r="E363" s="25"/>
    </row>
    <row r="364" spans="1:32" x14ac:dyDescent="0.25">
      <c r="A364" s="28" t="s">
        <v>513</v>
      </c>
      <c r="B364" s="29" t="s">
        <v>514</v>
      </c>
      <c r="C364" s="25">
        <v>2000</v>
      </c>
      <c r="D364" s="25">
        <v>2000</v>
      </c>
      <c r="E364" s="25">
        <v>2214.5300000000002</v>
      </c>
      <c r="F364" s="25">
        <v>2500</v>
      </c>
      <c r="G364" s="25">
        <v>300</v>
      </c>
      <c r="H364" s="25">
        <v>2300</v>
      </c>
      <c r="I364" s="25">
        <v>2500</v>
      </c>
      <c r="J364" s="25">
        <v>1075</v>
      </c>
      <c r="K364" s="25">
        <v>2500</v>
      </c>
      <c r="L364" s="25">
        <v>0</v>
      </c>
      <c r="M364" s="25">
        <v>0</v>
      </c>
      <c r="N364" s="25">
        <v>2500</v>
      </c>
      <c r="O364" s="25">
        <v>1250</v>
      </c>
      <c r="P364" s="25">
        <v>2500</v>
      </c>
      <c r="Q364" s="25">
        <v>700</v>
      </c>
      <c r="R364" s="25">
        <v>2500</v>
      </c>
      <c r="S364" s="25">
        <v>2850</v>
      </c>
      <c r="U364" s="25">
        <v>2500</v>
      </c>
      <c r="V364" s="25">
        <v>4150</v>
      </c>
      <c r="W364" s="25">
        <v>2500</v>
      </c>
      <c r="X364" s="25">
        <v>2500</v>
      </c>
      <c r="Y364" s="25">
        <v>7500</v>
      </c>
      <c r="Z364" s="25">
        <v>7700</v>
      </c>
      <c r="AA364" s="25">
        <v>7500</v>
      </c>
      <c r="AB364" s="26">
        <v>1950</v>
      </c>
      <c r="AC364" s="136">
        <v>6000</v>
      </c>
    </row>
    <row r="365" spans="1:32" hidden="1" x14ac:dyDescent="0.25">
      <c r="A365" s="28"/>
      <c r="B365" s="29" t="s">
        <v>515</v>
      </c>
      <c r="C365" s="25"/>
      <c r="D365" s="25"/>
      <c r="E365" s="25"/>
      <c r="F365" s="25"/>
      <c r="G365" s="25"/>
      <c r="Y365" s="25">
        <v>0</v>
      </c>
      <c r="AF365" s="100"/>
    </row>
    <row r="366" spans="1:32" x14ac:dyDescent="0.25">
      <c r="A366" s="32"/>
      <c r="B366" s="61" t="s">
        <v>24</v>
      </c>
      <c r="C366" s="34">
        <f t="shared" ref="C366:S366" si="231">SUM(C364)</f>
        <v>2000</v>
      </c>
      <c r="D366" s="34">
        <f t="shared" si="231"/>
        <v>2000</v>
      </c>
      <c r="E366" s="34">
        <f t="shared" si="231"/>
        <v>2214.5300000000002</v>
      </c>
      <c r="F366" s="34">
        <f t="shared" si="231"/>
        <v>2500</v>
      </c>
      <c r="G366" s="34">
        <f t="shared" si="231"/>
        <v>300</v>
      </c>
      <c r="H366" s="34">
        <f t="shared" si="231"/>
        <v>2300</v>
      </c>
      <c r="I366" s="34">
        <f t="shared" si="231"/>
        <v>2500</v>
      </c>
      <c r="J366" s="34">
        <f t="shared" si="231"/>
        <v>1075</v>
      </c>
      <c r="K366" s="34">
        <f t="shared" si="231"/>
        <v>2500</v>
      </c>
      <c r="L366" s="34">
        <f t="shared" si="231"/>
        <v>0</v>
      </c>
      <c r="M366" s="34">
        <f t="shared" si="231"/>
        <v>0</v>
      </c>
      <c r="N366" s="34">
        <f t="shared" si="231"/>
        <v>2500</v>
      </c>
      <c r="O366" s="34">
        <f t="shared" si="231"/>
        <v>1250</v>
      </c>
      <c r="P366" s="34">
        <f t="shared" si="231"/>
        <v>2500</v>
      </c>
      <c r="Q366" s="34">
        <f t="shared" si="231"/>
        <v>700</v>
      </c>
      <c r="R366" s="34">
        <f t="shared" si="231"/>
        <v>2500</v>
      </c>
      <c r="S366" s="37">
        <f t="shared" si="231"/>
        <v>2850</v>
      </c>
      <c r="U366" s="37">
        <f t="shared" ref="U366:X366" si="232">SUM(U364)</f>
        <v>2500</v>
      </c>
      <c r="V366" s="37">
        <f t="shared" si="232"/>
        <v>4150</v>
      </c>
      <c r="W366" s="37">
        <f t="shared" si="232"/>
        <v>2500</v>
      </c>
      <c r="X366" s="37">
        <f t="shared" si="232"/>
        <v>2500</v>
      </c>
      <c r="Y366" s="37">
        <f t="shared" ref="Y366:Z366" si="233">SUM(Y364)</f>
        <v>7500</v>
      </c>
      <c r="Z366" s="37">
        <f t="shared" si="233"/>
        <v>7700</v>
      </c>
      <c r="AA366" s="37">
        <f t="shared" ref="AA366:AF366" si="234">SUM(AA364)</f>
        <v>7500</v>
      </c>
      <c r="AB366" s="35">
        <f t="shared" si="234"/>
        <v>1950</v>
      </c>
      <c r="AC366" s="137">
        <f t="shared" si="234"/>
        <v>6000</v>
      </c>
      <c r="AD366" s="137">
        <f t="shared" si="234"/>
        <v>0</v>
      </c>
      <c r="AE366" s="137">
        <f t="shared" si="234"/>
        <v>0</v>
      </c>
      <c r="AF366" s="36">
        <f t="shared" si="234"/>
        <v>0</v>
      </c>
    </row>
    <row r="367" spans="1:32" x14ac:dyDescent="0.25">
      <c r="A367" s="51"/>
      <c r="B367" s="52" t="s">
        <v>516</v>
      </c>
      <c r="C367" s="53">
        <f t="shared" ref="C367:S367" si="235">SUM(C366)</f>
        <v>2000</v>
      </c>
      <c r="D367" s="53">
        <f t="shared" si="235"/>
        <v>2000</v>
      </c>
      <c r="E367" s="53">
        <f t="shared" si="235"/>
        <v>2214.5300000000002</v>
      </c>
      <c r="F367" s="53">
        <f t="shared" si="235"/>
        <v>2500</v>
      </c>
      <c r="G367" s="53">
        <f t="shared" si="235"/>
        <v>300</v>
      </c>
      <c r="H367" s="53">
        <f t="shared" si="235"/>
        <v>2300</v>
      </c>
      <c r="I367" s="53">
        <f t="shared" si="235"/>
        <v>2500</v>
      </c>
      <c r="J367" s="53">
        <f t="shared" si="235"/>
        <v>1075</v>
      </c>
      <c r="K367" s="53">
        <f t="shared" si="235"/>
        <v>2500</v>
      </c>
      <c r="L367" s="53">
        <f t="shared" si="235"/>
        <v>0</v>
      </c>
      <c r="M367" s="53">
        <f t="shared" si="235"/>
        <v>0</v>
      </c>
      <c r="N367" s="53">
        <f t="shared" si="235"/>
        <v>2500</v>
      </c>
      <c r="O367" s="53">
        <f t="shared" si="235"/>
        <v>1250</v>
      </c>
      <c r="P367" s="53">
        <f t="shared" si="235"/>
        <v>2500</v>
      </c>
      <c r="Q367" s="53">
        <f t="shared" si="235"/>
        <v>700</v>
      </c>
      <c r="R367" s="53">
        <f t="shared" si="235"/>
        <v>2500</v>
      </c>
      <c r="S367" s="53">
        <f t="shared" si="235"/>
        <v>2850</v>
      </c>
      <c r="T367" s="8">
        <f>(P367-N367)/N367</f>
        <v>0</v>
      </c>
      <c r="U367" s="53">
        <f t="shared" ref="U367:X367" si="236">SUM(U366)</f>
        <v>2500</v>
      </c>
      <c r="V367" s="53">
        <f t="shared" si="236"/>
        <v>4150</v>
      </c>
      <c r="W367" s="53">
        <f t="shared" si="236"/>
        <v>2500</v>
      </c>
      <c r="X367" s="53">
        <f t="shared" si="236"/>
        <v>2500</v>
      </c>
      <c r="Y367" s="53">
        <f t="shared" ref="Y367:Z367" si="237">SUM(Y366)</f>
        <v>7500</v>
      </c>
      <c r="Z367" s="53">
        <f t="shared" si="237"/>
        <v>7700</v>
      </c>
      <c r="AA367" s="53">
        <f t="shared" ref="AA367:AF367" si="238">SUM(AA366)</f>
        <v>7500</v>
      </c>
      <c r="AB367" s="54">
        <f t="shared" si="238"/>
        <v>1950</v>
      </c>
      <c r="AC367" s="139">
        <f t="shared" si="238"/>
        <v>6000</v>
      </c>
      <c r="AD367" s="139">
        <f t="shared" si="238"/>
        <v>0</v>
      </c>
      <c r="AE367" s="139">
        <f t="shared" si="238"/>
        <v>0</v>
      </c>
      <c r="AF367" s="55">
        <f t="shared" si="238"/>
        <v>0</v>
      </c>
    </row>
    <row r="368" spans="1:32" x14ac:dyDescent="0.25">
      <c r="A368" s="56" t="s">
        <v>517</v>
      </c>
      <c r="B368" s="57" t="s">
        <v>518</v>
      </c>
      <c r="C368" s="25"/>
      <c r="D368" s="25"/>
      <c r="E368" s="25"/>
      <c r="F368" s="25"/>
      <c r="G368" s="25"/>
    </row>
    <row r="369" spans="1:32" x14ac:dyDescent="0.25">
      <c r="A369" s="28" t="s">
        <v>519</v>
      </c>
      <c r="B369" s="29" t="s">
        <v>520</v>
      </c>
      <c r="C369" s="25"/>
      <c r="D369" s="25"/>
      <c r="E369" s="25"/>
      <c r="F369" s="25"/>
      <c r="G369" s="25"/>
    </row>
    <row r="370" spans="1:32" x14ac:dyDescent="0.25">
      <c r="A370" s="28" t="s">
        <v>521</v>
      </c>
      <c r="B370" s="29" t="s">
        <v>522</v>
      </c>
      <c r="C370" s="31">
        <v>95002</v>
      </c>
      <c r="D370" s="25">
        <v>93210</v>
      </c>
      <c r="E370" s="25">
        <v>93349.53</v>
      </c>
      <c r="F370" s="25">
        <v>98262</v>
      </c>
      <c r="G370" s="25">
        <v>74658.179999999993</v>
      </c>
      <c r="H370" s="25">
        <v>99692.77</v>
      </c>
      <c r="I370" s="25">
        <v>97932</v>
      </c>
      <c r="J370" s="25">
        <v>96337.5</v>
      </c>
      <c r="K370" s="25">
        <v>99892</v>
      </c>
      <c r="L370" s="25">
        <v>82598.48</v>
      </c>
      <c r="M370" s="25">
        <v>100269.5</v>
      </c>
      <c r="N370" s="25">
        <v>107643.99</v>
      </c>
      <c r="O370" s="25">
        <v>110858.34</v>
      </c>
      <c r="P370" s="25">
        <v>115000</v>
      </c>
      <c r="Q370" s="25">
        <v>115812.43</v>
      </c>
      <c r="R370" s="25">
        <v>119556</v>
      </c>
      <c r="S370" s="25">
        <v>118531.08</v>
      </c>
      <c r="U370" s="25">
        <v>121913</v>
      </c>
      <c r="V370" s="25">
        <v>119864.99</v>
      </c>
      <c r="W370" s="25">
        <v>126610</v>
      </c>
      <c r="X370" s="25">
        <v>127333.84</v>
      </c>
      <c r="Y370" s="25">
        <v>132000</v>
      </c>
      <c r="Z370" s="25">
        <v>122607.48</v>
      </c>
      <c r="AA370" s="25">
        <v>134576</v>
      </c>
      <c r="AB370" s="26">
        <v>112846.03</v>
      </c>
      <c r="AC370" s="136">
        <v>140707</v>
      </c>
    </row>
    <row r="371" spans="1:32" x14ac:dyDescent="0.25">
      <c r="A371" s="32"/>
      <c r="B371" s="61" t="s">
        <v>24</v>
      </c>
      <c r="C371" s="34">
        <f t="shared" ref="C371:R371" si="239">SUM(C370)</f>
        <v>95002</v>
      </c>
      <c r="D371" s="34">
        <f t="shared" si="239"/>
        <v>93210</v>
      </c>
      <c r="E371" s="34">
        <f t="shared" si="239"/>
        <v>93349.53</v>
      </c>
      <c r="F371" s="34">
        <f t="shared" si="239"/>
        <v>98262</v>
      </c>
      <c r="G371" s="34">
        <f t="shared" si="239"/>
        <v>74658.179999999993</v>
      </c>
      <c r="H371" s="34">
        <f t="shared" si="239"/>
        <v>99692.77</v>
      </c>
      <c r="I371" s="34">
        <f t="shared" si="239"/>
        <v>97932</v>
      </c>
      <c r="J371" s="34">
        <f t="shared" si="239"/>
        <v>96337.5</v>
      </c>
      <c r="K371" s="34">
        <f t="shared" si="239"/>
        <v>99892</v>
      </c>
      <c r="L371" s="34">
        <f t="shared" si="239"/>
        <v>82598.48</v>
      </c>
      <c r="M371" s="34">
        <f t="shared" si="239"/>
        <v>100269.5</v>
      </c>
      <c r="N371" s="34">
        <f t="shared" si="239"/>
        <v>107643.99</v>
      </c>
      <c r="O371" s="34">
        <f t="shared" si="239"/>
        <v>110858.34</v>
      </c>
      <c r="P371" s="34">
        <f t="shared" si="239"/>
        <v>115000</v>
      </c>
      <c r="Q371" s="34">
        <f t="shared" si="239"/>
        <v>115812.43</v>
      </c>
      <c r="R371" s="34">
        <f t="shared" si="239"/>
        <v>119556</v>
      </c>
      <c r="S371" s="37">
        <f>SUM(S370)</f>
        <v>118531.08</v>
      </c>
      <c r="U371" s="37">
        <f t="shared" ref="U371:X371" si="240">SUM(U370)</f>
        <v>121913</v>
      </c>
      <c r="V371" s="37">
        <f t="shared" si="240"/>
        <v>119864.99</v>
      </c>
      <c r="W371" s="37">
        <f t="shared" si="240"/>
        <v>126610</v>
      </c>
      <c r="X371" s="37">
        <f t="shared" si="240"/>
        <v>127333.84</v>
      </c>
      <c r="Y371" s="37">
        <f t="shared" ref="Y371:AF371" si="241">SUM(Y370)</f>
        <v>132000</v>
      </c>
      <c r="Z371" s="37">
        <f t="shared" si="241"/>
        <v>122607.48</v>
      </c>
      <c r="AA371" s="37">
        <f t="shared" si="241"/>
        <v>134576</v>
      </c>
      <c r="AB371" s="35">
        <f t="shared" si="241"/>
        <v>112846.03</v>
      </c>
      <c r="AC371" s="137">
        <f t="shared" si="241"/>
        <v>140707</v>
      </c>
      <c r="AD371" s="137">
        <f t="shared" si="241"/>
        <v>0</v>
      </c>
      <c r="AE371" s="137">
        <f t="shared" si="241"/>
        <v>0</v>
      </c>
      <c r="AF371" s="36">
        <f t="shared" si="241"/>
        <v>0</v>
      </c>
    </row>
    <row r="372" spans="1:32" x14ac:dyDescent="0.25">
      <c r="A372" s="28" t="s">
        <v>523</v>
      </c>
      <c r="B372" s="29" t="s">
        <v>524</v>
      </c>
      <c r="C372" s="25"/>
      <c r="D372" s="25"/>
      <c r="E372" s="25"/>
      <c r="F372" s="25"/>
      <c r="G372" s="25"/>
    </row>
    <row r="373" spans="1:32" x14ac:dyDescent="0.25">
      <c r="A373" s="28" t="s">
        <v>525</v>
      </c>
      <c r="B373" s="29" t="s">
        <v>242</v>
      </c>
      <c r="C373" s="25">
        <v>1500</v>
      </c>
      <c r="D373" s="25">
        <v>1500</v>
      </c>
      <c r="E373" s="25">
        <v>446</v>
      </c>
      <c r="F373" s="25">
        <v>1100</v>
      </c>
      <c r="G373" s="25">
        <v>536</v>
      </c>
      <c r="H373" s="25">
        <v>833</v>
      </c>
      <c r="I373" s="25">
        <v>1100</v>
      </c>
      <c r="J373" s="25">
        <v>855</v>
      </c>
      <c r="K373" s="25">
        <v>1100</v>
      </c>
      <c r="L373" s="25">
        <v>318</v>
      </c>
      <c r="M373" s="25">
        <v>925</v>
      </c>
      <c r="N373" s="25">
        <v>1000</v>
      </c>
      <c r="O373" s="25">
        <v>826</v>
      </c>
      <c r="P373" s="25">
        <v>750</v>
      </c>
      <c r="Q373" s="25">
        <v>1226.02</v>
      </c>
      <c r="R373" s="25">
        <v>900</v>
      </c>
      <c r="S373" s="25">
        <v>994.5</v>
      </c>
      <c r="U373" s="25">
        <v>1200</v>
      </c>
      <c r="V373" s="25">
        <v>519</v>
      </c>
      <c r="W373" s="25">
        <v>1200</v>
      </c>
      <c r="X373" s="25">
        <v>501.53</v>
      </c>
      <c r="Y373" s="25">
        <v>1200</v>
      </c>
      <c r="Z373" s="25">
        <v>25</v>
      </c>
      <c r="AA373" s="25">
        <v>1200</v>
      </c>
      <c r="AB373" s="26">
        <v>294</v>
      </c>
      <c r="AC373" s="136">
        <v>1000</v>
      </c>
    </row>
    <row r="374" spans="1:32" x14ac:dyDescent="0.25">
      <c r="A374" s="32"/>
      <c r="B374" s="61" t="s">
        <v>24</v>
      </c>
      <c r="C374" s="34">
        <f t="shared" ref="C374:R374" si="242">SUM(C373)</f>
        <v>1500</v>
      </c>
      <c r="D374" s="34">
        <f t="shared" si="242"/>
        <v>1500</v>
      </c>
      <c r="E374" s="34">
        <f t="shared" si="242"/>
        <v>446</v>
      </c>
      <c r="F374" s="34">
        <f t="shared" si="242"/>
        <v>1100</v>
      </c>
      <c r="G374" s="34">
        <f t="shared" si="242"/>
        <v>536</v>
      </c>
      <c r="H374" s="34">
        <f t="shared" si="242"/>
        <v>833</v>
      </c>
      <c r="I374" s="34">
        <f t="shared" si="242"/>
        <v>1100</v>
      </c>
      <c r="J374" s="34">
        <f t="shared" si="242"/>
        <v>855</v>
      </c>
      <c r="K374" s="34">
        <f t="shared" si="242"/>
        <v>1100</v>
      </c>
      <c r="L374" s="34">
        <f t="shared" si="242"/>
        <v>318</v>
      </c>
      <c r="M374" s="34">
        <f t="shared" si="242"/>
        <v>925</v>
      </c>
      <c r="N374" s="34">
        <f t="shared" si="242"/>
        <v>1000</v>
      </c>
      <c r="O374" s="34">
        <f t="shared" si="242"/>
        <v>826</v>
      </c>
      <c r="P374" s="34">
        <f t="shared" si="242"/>
        <v>750</v>
      </c>
      <c r="Q374" s="34">
        <f t="shared" si="242"/>
        <v>1226.02</v>
      </c>
      <c r="R374" s="34">
        <f t="shared" si="242"/>
        <v>900</v>
      </c>
      <c r="S374" s="37">
        <f>SUM(S373)</f>
        <v>994.5</v>
      </c>
      <c r="U374" s="37">
        <f t="shared" ref="U374:X374" si="243">SUM(U373)</f>
        <v>1200</v>
      </c>
      <c r="V374" s="37">
        <f t="shared" si="243"/>
        <v>519</v>
      </c>
      <c r="W374" s="37">
        <f t="shared" si="243"/>
        <v>1200</v>
      </c>
      <c r="X374" s="37">
        <f t="shared" si="243"/>
        <v>501.53</v>
      </c>
      <c r="Y374" s="37">
        <f t="shared" ref="Y374:AF374" si="244">SUM(Y373)</f>
        <v>1200</v>
      </c>
      <c r="Z374" s="37">
        <f t="shared" si="244"/>
        <v>25</v>
      </c>
      <c r="AA374" s="37">
        <f t="shared" si="244"/>
        <v>1200</v>
      </c>
      <c r="AB374" s="35">
        <f t="shared" si="244"/>
        <v>294</v>
      </c>
      <c r="AC374" s="137">
        <f t="shared" si="244"/>
        <v>1000</v>
      </c>
      <c r="AD374" s="137">
        <f t="shared" si="244"/>
        <v>0</v>
      </c>
      <c r="AE374" s="137">
        <f t="shared" si="244"/>
        <v>0</v>
      </c>
      <c r="AF374" s="36">
        <f t="shared" si="244"/>
        <v>0</v>
      </c>
    </row>
    <row r="375" spans="1:32" x14ac:dyDescent="0.25">
      <c r="A375" s="28" t="s">
        <v>526</v>
      </c>
      <c r="B375" s="29" t="s">
        <v>527</v>
      </c>
      <c r="C375" s="25"/>
      <c r="D375" s="25"/>
      <c r="E375" s="25"/>
      <c r="F375" s="25"/>
      <c r="G375" s="25"/>
    </row>
    <row r="376" spans="1:32" x14ac:dyDescent="0.25">
      <c r="A376" s="28" t="s">
        <v>528</v>
      </c>
      <c r="B376" s="29" t="s">
        <v>529</v>
      </c>
      <c r="C376" s="25">
        <v>900</v>
      </c>
      <c r="D376" s="25">
        <v>900</v>
      </c>
      <c r="E376" s="25">
        <v>698.66</v>
      </c>
      <c r="F376" s="25">
        <v>900</v>
      </c>
      <c r="G376" s="25">
        <v>896.98</v>
      </c>
      <c r="H376" s="25">
        <v>1132.72</v>
      </c>
      <c r="I376" s="25">
        <v>900</v>
      </c>
      <c r="J376" s="25">
        <v>1296.25</v>
      </c>
      <c r="K376" s="25">
        <v>900</v>
      </c>
      <c r="L376" s="25">
        <v>956.5</v>
      </c>
      <c r="M376" s="25">
        <v>985.47</v>
      </c>
      <c r="N376" s="25">
        <v>900</v>
      </c>
      <c r="O376" s="25">
        <v>545.16</v>
      </c>
      <c r="P376" s="25">
        <v>900</v>
      </c>
      <c r="Q376" s="25">
        <v>2051.12</v>
      </c>
      <c r="R376" s="25">
        <v>1000</v>
      </c>
      <c r="S376" s="25">
        <v>947.99</v>
      </c>
      <c r="U376" s="25">
        <v>1200</v>
      </c>
      <c r="V376" s="25">
        <v>1483.16</v>
      </c>
      <c r="W376" s="25">
        <v>1300</v>
      </c>
      <c r="X376" s="25">
        <v>1313.47</v>
      </c>
      <c r="Y376" s="25">
        <v>1400</v>
      </c>
      <c r="Z376" s="25">
        <v>1044.81</v>
      </c>
      <c r="AA376" s="25">
        <v>3400</v>
      </c>
      <c r="AB376" s="26">
        <v>614.04</v>
      </c>
      <c r="AC376" s="136">
        <v>3400</v>
      </c>
    </row>
    <row r="377" spans="1:32" x14ac:dyDescent="0.25">
      <c r="A377" s="28" t="s">
        <v>530</v>
      </c>
      <c r="B377" s="29" t="s">
        <v>531</v>
      </c>
      <c r="C377" s="25">
        <v>3000</v>
      </c>
      <c r="D377" s="25">
        <v>4000</v>
      </c>
      <c r="E377" s="25">
        <v>3921.81</v>
      </c>
      <c r="F377" s="25">
        <v>4500</v>
      </c>
      <c r="G377" s="25">
        <v>1801.3</v>
      </c>
      <c r="H377" s="25">
        <v>3518.43</v>
      </c>
      <c r="I377" s="25">
        <v>8400</v>
      </c>
      <c r="J377" s="25">
        <v>7851.37</v>
      </c>
      <c r="K377" s="25">
        <v>11500</v>
      </c>
      <c r="L377" s="25">
        <v>10479.91</v>
      </c>
      <c r="M377" s="25">
        <v>13022.52</v>
      </c>
      <c r="N377" s="25">
        <v>13300</v>
      </c>
      <c r="O377" s="25">
        <v>13589.79</v>
      </c>
      <c r="P377" s="25">
        <v>13300</v>
      </c>
      <c r="Q377" s="25">
        <v>14245.34</v>
      </c>
      <c r="R377" s="25">
        <v>13300</v>
      </c>
      <c r="S377" s="25">
        <v>13659.68</v>
      </c>
      <c r="U377" s="25">
        <v>13300</v>
      </c>
      <c r="V377" s="25">
        <v>13505.4</v>
      </c>
      <c r="W377" s="25">
        <v>14800</v>
      </c>
      <c r="X377" s="25">
        <v>15945.24</v>
      </c>
      <c r="Y377" s="25">
        <v>14800</v>
      </c>
      <c r="Z377" s="25">
        <v>13101.25</v>
      </c>
      <c r="AA377" s="25">
        <v>15500</v>
      </c>
      <c r="AB377" s="26">
        <v>11597.37</v>
      </c>
      <c r="AC377" s="136">
        <v>15500</v>
      </c>
    </row>
    <row r="378" spans="1:32" x14ac:dyDescent="0.25">
      <c r="A378" s="32"/>
      <c r="B378" s="61" t="s">
        <v>24</v>
      </c>
      <c r="C378" s="34">
        <f t="shared" ref="C378:R378" si="245">SUM(C376:C377)</f>
        <v>3900</v>
      </c>
      <c r="D378" s="34">
        <f t="shared" si="245"/>
        <v>4900</v>
      </c>
      <c r="E378" s="34">
        <f t="shared" si="245"/>
        <v>4620.47</v>
      </c>
      <c r="F378" s="34">
        <f t="shared" si="245"/>
        <v>5400</v>
      </c>
      <c r="G378" s="34">
        <f t="shared" si="245"/>
        <v>2698.2799999999997</v>
      </c>
      <c r="H378" s="34">
        <f t="shared" si="245"/>
        <v>4651.1499999999996</v>
      </c>
      <c r="I378" s="34">
        <f t="shared" si="245"/>
        <v>9300</v>
      </c>
      <c r="J378" s="34">
        <f t="shared" si="245"/>
        <v>9147.619999999999</v>
      </c>
      <c r="K378" s="34">
        <f t="shared" si="245"/>
        <v>12400</v>
      </c>
      <c r="L378" s="34">
        <f t="shared" si="245"/>
        <v>11436.41</v>
      </c>
      <c r="M378" s="34">
        <f t="shared" si="245"/>
        <v>14007.99</v>
      </c>
      <c r="N378" s="34">
        <f t="shared" si="245"/>
        <v>14200</v>
      </c>
      <c r="O378" s="34">
        <f t="shared" si="245"/>
        <v>14134.95</v>
      </c>
      <c r="P378" s="34">
        <f t="shared" si="245"/>
        <v>14200</v>
      </c>
      <c r="Q378" s="34">
        <f t="shared" si="245"/>
        <v>16296.46</v>
      </c>
      <c r="R378" s="34">
        <f t="shared" si="245"/>
        <v>14300</v>
      </c>
      <c r="S378" s="37">
        <f>SUM(S376:S377)</f>
        <v>14607.67</v>
      </c>
      <c r="U378" s="37">
        <f t="shared" ref="U378:X378" si="246">SUM(U376:U377)</f>
        <v>14500</v>
      </c>
      <c r="V378" s="37">
        <f t="shared" si="246"/>
        <v>14988.56</v>
      </c>
      <c r="W378" s="37">
        <f t="shared" si="246"/>
        <v>16100</v>
      </c>
      <c r="X378" s="37">
        <f t="shared" si="246"/>
        <v>17258.71</v>
      </c>
      <c r="Y378" s="37">
        <f t="shared" ref="Y378:AF378" si="247">SUM(Y376:Y377)</f>
        <v>16200</v>
      </c>
      <c r="Z378" s="37">
        <f t="shared" si="247"/>
        <v>14146.06</v>
      </c>
      <c r="AA378" s="37">
        <f t="shared" si="247"/>
        <v>18900</v>
      </c>
      <c r="AB378" s="35">
        <f t="shared" si="247"/>
        <v>12211.41</v>
      </c>
      <c r="AC378" s="137">
        <f t="shared" si="247"/>
        <v>18900</v>
      </c>
      <c r="AD378" s="137">
        <f t="shared" si="247"/>
        <v>0</v>
      </c>
      <c r="AE378" s="137">
        <f t="shared" si="247"/>
        <v>0</v>
      </c>
      <c r="AF378" s="36">
        <f t="shared" si="247"/>
        <v>0</v>
      </c>
    </row>
    <row r="379" spans="1:32" x14ac:dyDescent="0.25">
      <c r="A379" s="28" t="s">
        <v>532</v>
      </c>
      <c r="B379" s="29" t="s">
        <v>533</v>
      </c>
      <c r="C379" s="25"/>
      <c r="D379" s="25"/>
      <c r="E379" s="25"/>
      <c r="F379" s="25"/>
      <c r="G379" s="25"/>
    </row>
    <row r="380" spans="1:32" x14ac:dyDescent="0.25">
      <c r="A380" s="28" t="s">
        <v>534</v>
      </c>
      <c r="B380" s="29" t="s">
        <v>59</v>
      </c>
      <c r="C380" s="25">
        <v>400</v>
      </c>
      <c r="D380" s="25">
        <v>600</v>
      </c>
      <c r="E380" s="25">
        <v>703.4</v>
      </c>
      <c r="F380" s="25">
        <v>600</v>
      </c>
      <c r="G380" s="25">
        <v>0</v>
      </c>
      <c r="H380" s="25">
        <v>50.52</v>
      </c>
      <c r="I380" s="25">
        <v>600</v>
      </c>
      <c r="J380" s="25">
        <v>157.02000000000001</v>
      </c>
      <c r="K380" s="25">
        <v>400</v>
      </c>
      <c r="L380" s="25">
        <v>44</v>
      </c>
      <c r="M380" s="25">
        <v>179.44</v>
      </c>
      <c r="N380" s="25">
        <v>400</v>
      </c>
      <c r="O380" s="25">
        <v>330.72</v>
      </c>
      <c r="P380" s="25">
        <v>400</v>
      </c>
      <c r="Q380" s="25">
        <v>51.95</v>
      </c>
      <c r="R380" s="25">
        <v>300</v>
      </c>
      <c r="S380" s="25">
        <v>116.3</v>
      </c>
      <c r="U380" s="25">
        <v>300</v>
      </c>
      <c r="V380" s="25">
        <v>218.92</v>
      </c>
      <c r="W380" s="25">
        <v>300</v>
      </c>
      <c r="X380" s="25">
        <v>70.849999999999994</v>
      </c>
      <c r="Y380" s="25">
        <v>300</v>
      </c>
      <c r="Z380" s="25">
        <v>90.7</v>
      </c>
      <c r="AA380" s="25">
        <v>300</v>
      </c>
      <c r="AB380" s="26">
        <v>289.99</v>
      </c>
      <c r="AC380" s="136">
        <v>300</v>
      </c>
    </row>
    <row r="381" spans="1:32" x14ac:dyDescent="0.25">
      <c r="A381" s="28" t="s">
        <v>535</v>
      </c>
      <c r="B381" s="29" t="s">
        <v>63</v>
      </c>
      <c r="C381" s="25">
        <v>100</v>
      </c>
      <c r="D381" s="25">
        <v>100</v>
      </c>
      <c r="E381" s="25">
        <v>138.99</v>
      </c>
      <c r="F381" s="38">
        <v>100</v>
      </c>
      <c r="G381" s="38">
        <v>48</v>
      </c>
      <c r="H381" s="38">
        <v>48</v>
      </c>
      <c r="I381" s="38">
        <v>100</v>
      </c>
      <c r="J381" s="25">
        <v>132</v>
      </c>
      <c r="K381" s="25">
        <v>100</v>
      </c>
      <c r="L381" s="25">
        <v>0</v>
      </c>
      <c r="M381" s="25">
        <v>119</v>
      </c>
      <c r="N381" s="25">
        <v>100</v>
      </c>
      <c r="O381" s="25">
        <v>127</v>
      </c>
      <c r="P381" s="25">
        <v>100</v>
      </c>
      <c r="Q381" s="25">
        <v>8</v>
      </c>
      <c r="R381" s="25">
        <v>100</v>
      </c>
      <c r="S381" s="25">
        <v>8</v>
      </c>
      <c r="U381" s="25">
        <v>100</v>
      </c>
      <c r="V381" s="25">
        <v>8</v>
      </c>
      <c r="W381" s="25">
        <v>10</v>
      </c>
      <c r="X381" s="25">
        <v>0</v>
      </c>
      <c r="Y381" s="25">
        <v>10</v>
      </c>
      <c r="Z381" s="25">
        <v>10</v>
      </c>
      <c r="AA381" s="25">
        <v>10</v>
      </c>
      <c r="AB381" s="26">
        <v>0</v>
      </c>
      <c r="AC381" s="136">
        <v>10</v>
      </c>
    </row>
    <row r="382" spans="1:32" x14ac:dyDescent="0.25">
      <c r="A382" s="28" t="s">
        <v>536</v>
      </c>
      <c r="B382" s="29" t="s">
        <v>65</v>
      </c>
      <c r="C382" s="25">
        <v>500</v>
      </c>
      <c r="D382" s="25">
        <v>350</v>
      </c>
      <c r="E382" s="25">
        <v>135</v>
      </c>
      <c r="F382" s="25">
        <v>350</v>
      </c>
      <c r="G382" s="25">
        <v>228</v>
      </c>
      <c r="H382" s="25">
        <v>267</v>
      </c>
      <c r="I382" s="25">
        <v>350</v>
      </c>
      <c r="J382" s="25">
        <v>245</v>
      </c>
      <c r="K382" s="25">
        <v>500</v>
      </c>
      <c r="L382" s="25">
        <v>65</v>
      </c>
      <c r="M382" s="25">
        <v>65</v>
      </c>
      <c r="N382" s="25">
        <v>500</v>
      </c>
      <c r="O382" s="25">
        <v>441.49</v>
      </c>
      <c r="P382" s="25">
        <v>500</v>
      </c>
      <c r="Q382" s="25">
        <v>0</v>
      </c>
      <c r="R382" s="25">
        <v>500</v>
      </c>
      <c r="S382" s="25">
        <v>363</v>
      </c>
      <c r="U382" s="25">
        <v>500</v>
      </c>
      <c r="V382" s="25">
        <v>100</v>
      </c>
      <c r="W382" s="25">
        <v>400</v>
      </c>
      <c r="X382" s="25">
        <v>516</v>
      </c>
      <c r="Y382" s="25">
        <v>500</v>
      </c>
      <c r="Z382" s="25">
        <v>0</v>
      </c>
      <c r="AA382" s="25">
        <v>300</v>
      </c>
      <c r="AB382" s="26">
        <v>110</v>
      </c>
      <c r="AC382" s="136">
        <v>200</v>
      </c>
    </row>
    <row r="383" spans="1:32" x14ac:dyDescent="0.25">
      <c r="A383" s="28" t="s">
        <v>537</v>
      </c>
      <c r="B383" s="29" t="s">
        <v>67</v>
      </c>
      <c r="C383" s="25">
        <v>700</v>
      </c>
      <c r="D383" s="25">
        <v>700</v>
      </c>
      <c r="E383" s="25">
        <v>697.52</v>
      </c>
      <c r="F383" s="25">
        <v>700</v>
      </c>
      <c r="G383" s="25">
        <v>426</v>
      </c>
      <c r="H383" s="25">
        <v>472.5</v>
      </c>
      <c r="I383" s="25">
        <v>700</v>
      </c>
      <c r="J383" s="25">
        <v>1078.96</v>
      </c>
      <c r="K383" s="25">
        <v>700</v>
      </c>
      <c r="L383" s="25">
        <v>1078.5</v>
      </c>
      <c r="M383" s="25">
        <v>1421.7</v>
      </c>
      <c r="N383" s="25">
        <v>900</v>
      </c>
      <c r="O383" s="25">
        <v>966</v>
      </c>
      <c r="P383" s="25">
        <v>1200</v>
      </c>
      <c r="Q383" s="25">
        <v>769.8</v>
      </c>
      <c r="R383" s="25">
        <v>1200</v>
      </c>
      <c r="S383" s="25">
        <v>948.6</v>
      </c>
      <c r="U383" s="25">
        <v>1200</v>
      </c>
      <c r="V383" s="25">
        <v>1167.5999999999999</v>
      </c>
      <c r="W383" s="25">
        <v>1200</v>
      </c>
      <c r="X383" s="25">
        <v>493.8</v>
      </c>
      <c r="Y383" s="25">
        <v>1200</v>
      </c>
      <c r="Z383" s="25">
        <v>376.8</v>
      </c>
      <c r="AA383" s="25">
        <v>1000</v>
      </c>
      <c r="AB383" s="26">
        <v>987.4</v>
      </c>
      <c r="AC383" s="136">
        <v>1000</v>
      </c>
    </row>
    <row r="384" spans="1:32" x14ac:dyDescent="0.25">
      <c r="A384" s="28" t="s">
        <v>538</v>
      </c>
      <c r="B384" s="29" t="s">
        <v>69</v>
      </c>
      <c r="C384" s="25">
        <v>50</v>
      </c>
      <c r="D384" s="25">
        <v>50</v>
      </c>
      <c r="E384" s="25">
        <v>68.510000000000005</v>
      </c>
      <c r="F384" s="25">
        <v>50</v>
      </c>
      <c r="G384" s="25">
        <v>2.56</v>
      </c>
      <c r="H384" s="25">
        <v>2.56</v>
      </c>
      <c r="I384" s="25">
        <v>50</v>
      </c>
      <c r="J384" s="25">
        <v>50</v>
      </c>
      <c r="K384" s="25">
        <v>50</v>
      </c>
      <c r="L384" s="25">
        <v>0</v>
      </c>
      <c r="M384" s="25">
        <v>81.55</v>
      </c>
      <c r="N384" s="25">
        <v>50</v>
      </c>
      <c r="O384" s="25">
        <v>17.63</v>
      </c>
      <c r="P384" s="25">
        <v>50</v>
      </c>
      <c r="Q384" s="25">
        <v>49.18</v>
      </c>
      <c r="R384" s="25">
        <v>50</v>
      </c>
      <c r="S384" s="25">
        <v>11.2</v>
      </c>
      <c r="U384" s="25">
        <v>50</v>
      </c>
      <c r="V384" s="25">
        <v>35.130000000000003</v>
      </c>
      <c r="W384" s="25">
        <v>50</v>
      </c>
      <c r="X384" s="25">
        <v>4</v>
      </c>
      <c r="Y384" s="25">
        <v>50</v>
      </c>
      <c r="Z384" s="25">
        <v>170.16</v>
      </c>
      <c r="AA384" s="25">
        <v>100</v>
      </c>
      <c r="AB384" s="26">
        <v>4.08</v>
      </c>
      <c r="AC384" s="136">
        <v>100</v>
      </c>
    </row>
    <row r="385" spans="1:32" x14ac:dyDescent="0.25">
      <c r="A385" s="32"/>
      <c r="B385" s="61" t="s">
        <v>24</v>
      </c>
      <c r="C385" s="34">
        <f t="shared" ref="C385:R385" si="248">SUM(C380:C384)</f>
        <v>1750</v>
      </c>
      <c r="D385" s="34">
        <f t="shared" si="248"/>
        <v>1800</v>
      </c>
      <c r="E385" s="34">
        <f t="shared" si="248"/>
        <v>1743.4199999999998</v>
      </c>
      <c r="F385" s="34">
        <f t="shared" si="248"/>
        <v>1800</v>
      </c>
      <c r="G385" s="34">
        <f t="shared" si="248"/>
        <v>704.56</v>
      </c>
      <c r="H385" s="34">
        <f t="shared" si="248"/>
        <v>840.57999999999993</v>
      </c>
      <c r="I385" s="34">
        <f t="shared" si="248"/>
        <v>1800</v>
      </c>
      <c r="J385" s="34">
        <f t="shared" si="248"/>
        <v>1662.98</v>
      </c>
      <c r="K385" s="34">
        <f t="shared" si="248"/>
        <v>1750</v>
      </c>
      <c r="L385" s="34">
        <f t="shared" si="248"/>
        <v>1187.5</v>
      </c>
      <c r="M385" s="34">
        <f t="shared" si="248"/>
        <v>1866.69</v>
      </c>
      <c r="N385" s="34">
        <f t="shared" si="248"/>
        <v>1950</v>
      </c>
      <c r="O385" s="34">
        <f t="shared" si="248"/>
        <v>1882.8400000000001</v>
      </c>
      <c r="P385" s="34">
        <f t="shared" si="248"/>
        <v>2250</v>
      </c>
      <c r="Q385" s="34">
        <f t="shared" si="248"/>
        <v>878.93</v>
      </c>
      <c r="R385" s="34">
        <f t="shared" si="248"/>
        <v>2150</v>
      </c>
      <c r="S385" s="37">
        <f>SUM(S380:S384)</f>
        <v>1447.1000000000001</v>
      </c>
      <c r="U385" s="37">
        <f t="shared" ref="U385:X385" si="249">SUM(U380:U384)</f>
        <v>2150</v>
      </c>
      <c r="V385" s="37">
        <f t="shared" si="249"/>
        <v>1529.65</v>
      </c>
      <c r="W385" s="37">
        <f t="shared" si="249"/>
        <v>1960</v>
      </c>
      <c r="X385" s="37">
        <f t="shared" si="249"/>
        <v>1084.6500000000001</v>
      </c>
      <c r="Y385" s="37">
        <f t="shared" ref="Y385:AF385" si="250">SUM(Y380:Y384)</f>
        <v>2060</v>
      </c>
      <c r="Z385" s="37">
        <f t="shared" si="250"/>
        <v>647.66</v>
      </c>
      <c r="AA385" s="37">
        <f t="shared" si="250"/>
        <v>1710</v>
      </c>
      <c r="AB385" s="35">
        <f t="shared" si="250"/>
        <v>1391.4699999999998</v>
      </c>
      <c r="AC385" s="137">
        <f t="shared" si="250"/>
        <v>1610</v>
      </c>
      <c r="AD385" s="137">
        <f t="shared" si="250"/>
        <v>0</v>
      </c>
      <c r="AE385" s="137">
        <f t="shared" si="250"/>
        <v>0</v>
      </c>
      <c r="AF385" s="36">
        <f t="shared" si="250"/>
        <v>0</v>
      </c>
    </row>
    <row r="386" spans="1:32" x14ac:dyDescent="0.25">
      <c r="A386" s="28" t="s">
        <v>539</v>
      </c>
      <c r="B386" s="29" t="s">
        <v>540</v>
      </c>
      <c r="C386" s="25"/>
      <c r="D386" s="25"/>
      <c r="E386" s="25"/>
      <c r="F386" s="25"/>
      <c r="G386" s="25"/>
    </row>
    <row r="387" spans="1:32" x14ac:dyDescent="0.25">
      <c r="A387" s="28" t="s">
        <v>541</v>
      </c>
      <c r="B387" s="29" t="s">
        <v>73</v>
      </c>
      <c r="C387" s="25">
        <v>2000</v>
      </c>
      <c r="D387" s="25">
        <v>2000</v>
      </c>
      <c r="E387" s="25">
        <v>2117.04</v>
      </c>
      <c r="F387" s="25">
        <v>2000</v>
      </c>
      <c r="G387" s="25">
        <v>1496.86</v>
      </c>
      <c r="H387" s="25">
        <v>2058.91</v>
      </c>
      <c r="I387" s="25">
        <v>2100</v>
      </c>
      <c r="J387" s="25">
        <v>2072.1799999999998</v>
      </c>
      <c r="K387" s="25">
        <v>2100</v>
      </c>
      <c r="L387" s="25">
        <v>1560.06</v>
      </c>
      <c r="M387" s="25">
        <v>2104.7600000000002</v>
      </c>
      <c r="N387" s="25">
        <v>2100</v>
      </c>
      <c r="O387" s="25">
        <v>2220.63</v>
      </c>
      <c r="P387" s="25">
        <v>2100</v>
      </c>
      <c r="Q387" s="25">
        <v>2155.2399999999998</v>
      </c>
      <c r="R387" s="25">
        <v>2100</v>
      </c>
      <c r="S387" s="25">
        <v>2197.73</v>
      </c>
      <c r="U387" s="25">
        <v>2200</v>
      </c>
      <c r="V387" s="25">
        <v>2176.9299999999998</v>
      </c>
      <c r="W387" s="25">
        <v>2200</v>
      </c>
      <c r="X387" s="25">
        <v>2212.52</v>
      </c>
      <c r="Y387" s="25">
        <v>2300</v>
      </c>
      <c r="Z387" s="25">
        <v>3486.3</v>
      </c>
      <c r="AA387" s="25">
        <v>3800</v>
      </c>
      <c r="AB387" s="26">
        <v>4491.5200000000004</v>
      </c>
      <c r="AC387" s="136">
        <v>5300</v>
      </c>
    </row>
    <row r="388" spans="1:32" x14ac:dyDescent="0.25">
      <c r="A388" s="32"/>
      <c r="B388" s="61" t="s">
        <v>24</v>
      </c>
      <c r="C388" s="34">
        <f t="shared" ref="C388:Q388" si="251">SUM(C387)</f>
        <v>2000</v>
      </c>
      <c r="D388" s="34">
        <f t="shared" si="251"/>
        <v>2000</v>
      </c>
      <c r="E388" s="34">
        <f t="shared" si="251"/>
        <v>2117.04</v>
      </c>
      <c r="F388" s="34">
        <f t="shared" si="251"/>
        <v>2000</v>
      </c>
      <c r="G388" s="34">
        <f t="shared" si="251"/>
        <v>1496.86</v>
      </c>
      <c r="H388" s="34">
        <f t="shared" si="251"/>
        <v>2058.91</v>
      </c>
      <c r="I388" s="34">
        <f t="shared" si="251"/>
        <v>2100</v>
      </c>
      <c r="J388" s="34">
        <f t="shared" si="251"/>
        <v>2072.1799999999998</v>
      </c>
      <c r="K388" s="34">
        <f t="shared" si="251"/>
        <v>2100</v>
      </c>
      <c r="L388" s="34">
        <f t="shared" si="251"/>
        <v>1560.06</v>
      </c>
      <c r="M388" s="34">
        <f t="shared" si="251"/>
        <v>2104.7600000000002</v>
      </c>
      <c r="N388" s="34">
        <f t="shared" si="251"/>
        <v>2100</v>
      </c>
      <c r="O388" s="34">
        <f t="shared" si="251"/>
        <v>2220.63</v>
      </c>
      <c r="P388" s="34">
        <f t="shared" si="251"/>
        <v>2100</v>
      </c>
      <c r="Q388" s="34">
        <f t="shared" si="251"/>
        <v>2155.2399999999998</v>
      </c>
      <c r="R388" s="34">
        <f t="shared" ref="R388" si="252">SUM(R387)</f>
        <v>2100</v>
      </c>
      <c r="S388" s="37">
        <f>SUM(S387)</f>
        <v>2197.73</v>
      </c>
      <c r="U388" s="37">
        <f t="shared" ref="U388:X388" si="253">SUM(U387)</f>
        <v>2200</v>
      </c>
      <c r="V388" s="37">
        <f t="shared" si="253"/>
        <v>2176.9299999999998</v>
      </c>
      <c r="W388" s="37">
        <f t="shared" si="253"/>
        <v>2200</v>
      </c>
      <c r="X388" s="37">
        <f t="shared" si="253"/>
        <v>2212.52</v>
      </c>
      <c r="Y388" s="37">
        <f t="shared" ref="Y388:Z388" si="254">SUM(Y387)</f>
        <v>2300</v>
      </c>
      <c r="Z388" s="37">
        <f t="shared" si="254"/>
        <v>3486.3</v>
      </c>
      <c r="AA388" s="37">
        <f t="shared" ref="AA388:AF388" si="255">SUM(AA387)</f>
        <v>3800</v>
      </c>
      <c r="AB388" s="35">
        <f t="shared" si="255"/>
        <v>4491.5200000000004</v>
      </c>
      <c r="AC388" s="137">
        <f t="shared" si="255"/>
        <v>5300</v>
      </c>
      <c r="AD388" s="137">
        <f t="shared" si="255"/>
        <v>0</v>
      </c>
      <c r="AE388" s="137">
        <f t="shared" si="255"/>
        <v>0</v>
      </c>
      <c r="AF388" s="36">
        <f t="shared" si="255"/>
        <v>0</v>
      </c>
    </row>
    <row r="389" spans="1:32" x14ac:dyDescent="0.25">
      <c r="A389" s="51"/>
      <c r="B389" s="52" t="s">
        <v>1054</v>
      </c>
      <c r="C389" s="53">
        <f t="shared" ref="C389:Q389" si="256">SUM(C371+C374+C378+C385+C388)</f>
        <v>104152</v>
      </c>
      <c r="D389" s="53">
        <f t="shared" si="256"/>
        <v>103410</v>
      </c>
      <c r="E389" s="53">
        <f t="shared" si="256"/>
        <v>102276.45999999999</v>
      </c>
      <c r="F389" s="53">
        <f t="shared" si="256"/>
        <v>108562</v>
      </c>
      <c r="G389" s="53">
        <f t="shared" si="256"/>
        <v>80093.87999999999</v>
      </c>
      <c r="H389" s="53">
        <f t="shared" si="256"/>
        <v>108076.41</v>
      </c>
      <c r="I389" s="53">
        <f t="shared" si="256"/>
        <v>112232</v>
      </c>
      <c r="J389" s="53">
        <f t="shared" si="256"/>
        <v>110075.27999999998</v>
      </c>
      <c r="K389" s="53">
        <f t="shared" si="256"/>
        <v>117242</v>
      </c>
      <c r="L389" s="53">
        <f t="shared" si="256"/>
        <v>97100.45</v>
      </c>
      <c r="M389" s="53">
        <f t="shared" si="256"/>
        <v>119173.94</v>
      </c>
      <c r="N389" s="53">
        <f t="shared" si="256"/>
        <v>126893.99</v>
      </c>
      <c r="O389" s="53">
        <f t="shared" si="256"/>
        <v>129922.76</v>
      </c>
      <c r="P389" s="53">
        <f t="shared" si="256"/>
        <v>134300</v>
      </c>
      <c r="Q389" s="53">
        <f t="shared" si="256"/>
        <v>136369.07999999999</v>
      </c>
      <c r="R389" s="53">
        <f t="shared" ref="R389:S389" si="257">SUM(R371+R374+R378+R385+R388)</f>
        <v>139006</v>
      </c>
      <c r="S389" s="53">
        <f t="shared" si="257"/>
        <v>137778.08000000002</v>
      </c>
      <c r="T389" s="8">
        <f>(P389-N389)/N389</f>
        <v>5.8363757022692676E-2</v>
      </c>
      <c r="U389" s="53">
        <f t="shared" ref="U389:X389" si="258">SUM(U371+U374+U378+U385+U388)</f>
        <v>141963</v>
      </c>
      <c r="V389" s="53">
        <f t="shared" si="258"/>
        <v>139079.13</v>
      </c>
      <c r="W389" s="53">
        <f t="shared" si="258"/>
        <v>148070</v>
      </c>
      <c r="X389" s="53">
        <f t="shared" si="258"/>
        <v>148391.24999999997</v>
      </c>
      <c r="Y389" s="53">
        <f t="shared" ref="Y389:Z389" si="259">SUM(Y371+Y374+Y378+Y385+Y388)</f>
        <v>153760</v>
      </c>
      <c r="Z389" s="53">
        <f t="shared" si="259"/>
        <v>140912.5</v>
      </c>
      <c r="AA389" s="53">
        <f t="shared" ref="AA389:AF389" si="260">SUM(AA371+AA374+AA378+AA385+AA388)</f>
        <v>160186</v>
      </c>
      <c r="AB389" s="54">
        <f t="shared" si="260"/>
        <v>131234.43</v>
      </c>
      <c r="AC389" s="139">
        <f t="shared" si="260"/>
        <v>167517</v>
      </c>
      <c r="AD389" s="139">
        <f t="shared" si="260"/>
        <v>0</v>
      </c>
      <c r="AE389" s="139">
        <f t="shared" si="260"/>
        <v>0</v>
      </c>
      <c r="AF389" s="55">
        <f t="shared" si="260"/>
        <v>0</v>
      </c>
    </row>
    <row r="390" spans="1:32" x14ac:dyDescent="0.25">
      <c r="A390" s="56" t="s">
        <v>542</v>
      </c>
      <c r="B390" s="57" t="s">
        <v>543</v>
      </c>
      <c r="C390" s="25"/>
      <c r="D390" s="25"/>
      <c r="E390" s="25"/>
      <c r="F390" s="25"/>
      <c r="G390" s="25"/>
    </row>
    <row r="391" spans="1:32" x14ac:dyDescent="0.25">
      <c r="A391" s="28" t="s">
        <v>544</v>
      </c>
      <c r="B391" s="29" t="s">
        <v>545</v>
      </c>
      <c r="C391" s="25"/>
      <c r="D391" s="25"/>
      <c r="E391" s="25"/>
      <c r="F391" s="25"/>
      <c r="G391" s="25"/>
    </row>
    <row r="392" spans="1:32" x14ac:dyDescent="0.25">
      <c r="A392" s="28" t="s">
        <v>546</v>
      </c>
      <c r="B392" s="29" t="s">
        <v>547</v>
      </c>
      <c r="C392" s="58">
        <v>145000</v>
      </c>
      <c r="D392" s="25">
        <v>136015</v>
      </c>
      <c r="E392" s="25">
        <v>128027.16</v>
      </c>
      <c r="F392" s="25">
        <v>145405</v>
      </c>
      <c r="G392" s="25">
        <v>118456.12</v>
      </c>
      <c r="H392" s="25">
        <v>137664.87</v>
      </c>
      <c r="I392" s="25">
        <v>159089</v>
      </c>
      <c r="J392" s="25">
        <v>136895.22</v>
      </c>
      <c r="K392" s="25">
        <v>161445.56</v>
      </c>
      <c r="L392" s="25">
        <v>144606.32999999999</v>
      </c>
      <c r="M392" s="25">
        <v>148003.98000000001</v>
      </c>
      <c r="N392" s="25">
        <v>162680</v>
      </c>
      <c r="O392" s="25">
        <v>134774.75</v>
      </c>
      <c r="P392" s="25">
        <v>151805</v>
      </c>
      <c r="Q392" s="25">
        <v>149823.97</v>
      </c>
      <c r="R392" s="25">
        <v>153065</v>
      </c>
      <c r="S392" s="25">
        <v>143486.51999999999</v>
      </c>
      <c r="U392" s="25">
        <v>158741</v>
      </c>
      <c r="V392" s="25">
        <v>160351.09</v>
      </c>
      <c r="W392" s="25">
        <v>184000</v>
      </c>
      <c r="X392" s="25">
        <v>191178.37</v>
      </c>
      <c r="Y392" s="25">
        <v>195267</v>
      </c>
      <c r="Z392" s="25">
        <v>189012.19</v>
      </c>
      <c r="AA392" s="25">
        <v>175896</v>
      </c>
      <c r="AB392" s="26">
        <v>199777.35</v>
      </c>
      <c r="AC392" s="136">
        <v>212101</v>
      </c>
    </row>
    <row r="393" spans="1:32" x14ac:dyDescent="0.25">
      <c r="A393" s="28" t="s">
        <v>548</v>
      </c>
      <c r="B393" s="29" t="s">
        <v>427</v>
      </c>
      <c r="C393" s="25">
        <v>2500</v>
      </c>
      <c r="D393" s="25">
        <v>2500</v>
      </c>
      <c r="E393" s="25">
        <v>1181.67</v>
      </c>
      <c r="F393" s="25">
        <v>2500</v>
      </c>
      <c r="G393" s="25">
        <v>2399.69</v>
      </c>
      <c r="H393" s="25">
        <v>2690.75</v>
      </c>
      <c r="I393" s="25">
        <v>2500</v>
      </c>
      <c r="J393" s="25">
        <v>2555.9699999999998</v>
      </c>
      <c r="K393" s="25">
        <v>2500</v>
      </c>
      <c r="L393" s="25">
        <v>3348.39</v>
      </c>
      <c r="M393" s="25">
        <v>3350.1</v>
      </c>
      <c r="N393" s="25">
        <v>2500</v>
      </c>
      <c r="O393" s="25">
        <v>1589.9</v>
      </c>
      <c r="P393" s="25">
        <v>2500</v>
      </c>
      <c r="Q393" s="25">
        <v>973.73</v>
      </c>
      <c r="R393" s="25">
        <v>2500</v>
      </c>
      <c r="S393" s="25">
        <v>2379.96</v>
      </c>
      <c r="U393" s="25">
        <v>2500</v>
      </c>
      <c r="V393" s="25">
        <v>2588.15</v>
      </c>
      <c r="W393" s="25">
        <v>3000</v>
      </c>
      <c r="X393" s="25">
        <v>5376.6</v>
      </c>
      <c r="Y393" s="25">
        <v>3500</v>
      </c>
      <c r="Z393" s="25">
        <v>2980.59</v>
      </c>
      <c r="AA393" s="25">
        <v>3500</v>
      </c>
      <c r="AB393" s="26">
        <v>3268.5</v>
      </c>
      <c r="AC393" s="136">
        <v>3500</v>
      </c>
    </row>
    <row r="394" spans="1:32" x14ac:dyDescent="0.25">
      <c r="A394" s="32"/>
      <c r="B394" s="61" t="s">
        <v>24</v>
      </c>
      <c r="C394" s="34">
        <f t="shared" ref="C394:R394" si="261">SUM(C392:C393)</f>
        <v>147500</v>
      </c>
      <c r="D394" s="34">
        <f t="shared" si="261"/>
        <v>138515</v>
      </c>
      <c r="E394" s="34">
        <f t="shared" si="261"/>
        <v>129208.83</v>
      </c>
      <c r="F394" s="34">
        <f t="shared" si="261"/>
        <v>147905</v>
      </c>
      <c r="G394" s="34">
        <f t="shared" si="261"/>
        <v>120855.81</v>
      </c>
      <c r="H394" s="34">
        <f t="shared" si="261"/>
        <v>140355.62</v>
      </c>
      <c r="I394" s="34">
        <f t="shared" si="261"/>
        <v>161589</v>
      </c>
      <c r="J394" s="34">
        <f t="shared" si="261"/>
        <v>139451.19</v>
      </c>
      <c r="K394" s="34">
        <f t="shared" si="261"/>
        <v>163945.56</v>
      </c>
      <c r="L394" s="34">
        <f t="shared" si="261"/>
        <v>147954.72</v>
      </c>
      <c r="M394" s="34">
        <f t="shared" si="261"/>
        <v>151354.08000000002</v>
      </c>
      <c r="N394" s="34">
        <f t="shared" si="261"/>
        <v>165180</v>
      </c>
      <c r="O394" s="34">
        <f t="shared" si="261"/>
        <v>136364.65</v>
      </c>
      <c r="P394" s="34">
        <f t="shared" si="261"/>
        <v>154305</v>
      </c>
      <c r="Q394" s="34">
        <f t="shared" si="261"/>
        <v>150797.70000000001</v>
      </c>
      <c r="R394" s="34">
        <f t="shared" si="261"/>
        <v>155565</v>
      </c>
      <c r="S394" s="37">
        <f>SUM(S392:S393)</f>
        <v>145866.47999999998</v>
      </c>
      <c r="U394" s="37">
        <f t="shared" ref="U394:X394" si="262">SUM(U392:U393)</f>
        <v>161241</v>
      </c>
      <c r="V394" s="37">
        <f t="shared" si="262"/>
        <v>162939.24</v>
      </c>
      <c r="W394" s="37">
        <f t="shared" si="262"/>
        <v>187000</v>
      </c>
      <c r="X394" s="37">
        <f t="shared" si="262"/>
        <v>196554.97</v>
      </c>
      <c r="Y394" s="37">
        <f t="shared" ref="Y394:AF394" si="263">SUM(Y392:Y393)</f>
        <v>198767</v>
      </c>
      <c r="Z394" s="37">
        <f t="shared" si="263"/>
        <v>191992.78</v>
      </c>
      <c r="AA394" s="37">
        <f t="shared" si="263"/>
        <v>179396</v>
      </c>
      <c r="AB394" s="35">
        <f t="shared" si="263"/>
        <v>203045.85</v>
      </c>
      <c r="AC394" s="137">
        <f t="shared" si="263"/>
        <v>215601</v>
      </c>
      <c r="AD394" s="137">
        <f t="shared" si="263"/>
        <v>0</v>
      </c>
      <c r="AE394" s="137">
        <f t="shared" si="263"/>
        <v>0</v>
      </c>
      <c r="AF394" s="36">
        <f t="shared" si="263"/>
        <v>0</v>
      </c>
    </row>
    <row r="395" spans="1:32" x14ac:dyDescent="0.25">
      <c r="A395" s="28" t="s">
        <v>549</v>
      </c>
      <c r="B395" s="29" t="s">
        <v>370</v>
      </c>
      <c r="C395" s="25"/>
      <c r="D395" s="25"/>
      <c r="E395" s="25"/>
      <c r="F395" s="25"/>
      <c r="G395" s="25"/>
    </row>
    <row r="396" spans="1:32" x14ac:dyDescent="0.25">
      <c r="A396" s="28" t="s">
        <v>550</v>
      </c>
      <c r="B396" s="29" t="s">
        <v>551</v>
      </c>
      <c r="C396" s="25">
        <v>350</v>
      </c>
      <c r="D396" s="25">
        <v>350</v>
      </c>
      <c r="E396" s="25">
        <v>273.49</v>
      </c>
      <c r="F396" s="25">
        <v>1300</v>
      </c>
      <c r="G396" s="25">
        <v>426.04</v>
      </c>
      <c r="H396" s="25">
        <v>462.52</v>
      </c>
      <c r="I396" s="25">
        <v>1300</v>
      </c>
      <c r="J396" s="25">
        <v>1361.95</v>
      </c>
      <c r="K396" s="25">
        <v>1300</v>
      </c>
      <c r="L396" s="25">
        <v>1704.8</v>
      </c>
      <c r="M396" s="25">
        <v>1823.24</v>
      </c>
      <c r="N396" s="25">
        <v>1300</v>
      </c>
      <c r="O396" s="25">
        <v>214.5</v>
      </c>
      <c r="P396" s="25">
        <v>1600</v>
      </c>
      <c r="Q396" s="25">
        <v>1370.7</v>
      </c>
      <c r="R396" s="25">
        <v>1600</v>
      </c>
      <c r="S396" s="25">
        <v>429.45</v>
      </c>
      <c r="U396" s="25">
        <v>1600</v>
      </c>
      <c r="V396" s="25">
        <v>368.87</v>
      </c>
      <c r="W396" s="25">
        <v>1600</v>
      </c>
      <c r="X396" s="25">
        <v>1495.16</v>
      </c>
      <c r="Y396" s="25">
        <v>1700</v>
      </c>
      <c r="Z396" s="25">
        <v>472.97</v>
      </c>
      <c r="AA396" s="25">
        <v>2500</v>
      </c>
      <c r="AB396" s="26">
        <v>0</v>
      </c>
      <c r="AC396" s="136">
        <v>2500</v>
      </c>
    </row>
    <row r="397" spans="1:32" x14ac:dyDescent="0.25">
      <c r="A397" s="28" t="s">
        <v>552</v>
      </c>
      <c r="B397" s="29" t="s">
        <v>438</v>
      </c>
      <c r="C397" s="25">
        <v>1500</v>
      </c>
      <c r="D397" s="25">
        <v>1500</v>
      </c>
      <c r="E397" s="25">
        <v>1045.8</v>
      </c>
      <c r="F397" s="25">
        <v>1500</v>
      </c>
      <c r="G397" s="25">
        <v>1008</v>
      </c>
      <c r="H397" s="25">
        <v>1055.43</v>
      </c>
      <c r="I397" s="25">
        <v>1500</v>
      </c>
      <c r="J397" s="25">
        <v>1055.94</v>
      </c>
      <c r="K397" s="25">
        <v>1500</v>
      </c>
      <c r="L397" s="25">
        <v>898.08</v>
      </c>
      <c r="M397" s="25">
        <v>898.08</v>
      </c>
      <c r="N397" s="25">
        <v>1500</v>
      </c>
      <c r="O397" s="25">
        <v>553.91999999999996</v>
      </c>
      <c r="P397" s="25">
        <v>1500</v>
      </c>
      <c r="Q397" s="25">
        <v>1573.73</v>
      </c>
      <c r="R397" s="25">
        <v>1500</v>
      </c>
      <c r="S397" s="25">
        <v>1175.72</v>
      </c>
      <c r="U397" s="25">
        <v>1500</v>
      </c>
      <c r="V397" s="25">
        <v>1340.99</v>
      </c>
      <c r="W397" s="25">
        <v>1500</v>
      </c>
      <c r="X397" s="25">
        <v>2318.5500000000002</v>
      </c>
      <c r="Y397" s="25">
        <v>1800</v>
      </c>
      <c r="Z397" s="25">
        <v>1512.76</v>
      </c>
      <c r="AA397" s="25">
        <v>2500</v>
      </c>
      <c r="AB397" s="26">
        <v>992.43</v>
      </c>
      <c r="AC397" s="136">
        <v>2500</v>
      </c>
    </row>
    <row r="398" spans="1:32" x14ac:dyDescent="0.25">
      <c r="A398" s="28" t="s">
        <v>553</v>
      </c>
      <c r="B398" s="29" t="s">
        <v>554</v>
      </c>
      <c r="C398" s="25">
        <v>35000</v>
      </c>
      <c r="D398" s="25">
        <v>36000</v>
      </c>
      <c r="E398" s="25">
        <v>31460.04</v>
      </c>
      <c r="F398" s="25">
        <v>36000</v>
      </c>
      <c r="G398" s="25">
        <v>14517.31</v>
      </c>
      <c r="H398" s="25">
        <v>22249.82</v>
      </c>
      <c r="I398" s="25">
        <v>31000</v>
      </c>
      <c r="J398" s="25">
        <v>25769.97</v>
      </c>
      <c r="K398" s="25">
        <v>31000</v>
      </c>
      <c r="L398" s="25">
        <v>19863.36</v>
      </c>
      <c r="M398" s="25">
        <v>27516.42</v>
      </c>
      <c r="N398" s="25">
        <v>30000</v>
      </c>
      <c r="O398" s="25">
        <v>29519.72</v>
      </c>
      <c r="P398" s="25">
        <v>34000</v>
      </c>
      <c r="Q398" s="25">
        <v>35627.46</v>
      </c>
      <c r="R398" s="25">
        <v>34000</v>
      </c>
      <c r="S398" s="25">
        <v>30179.18</v>
      </c>
      <c r="U398" s="25">
        <v>34000</v>
      </c>
      <c r="V398" s="25">
        <v>36344.5</v>
      </c>
      <c r="W398" s="25">
        <v>37400</v>
      </c>
      <c r="X398" s="25">
        <v>38421.760000000002</v>
      </c>
      <c r="Y398" s="25">
        <v>38000</v>
      </c>
      <c r="Z398" s="25">
        <v>22199.4</v>
      </c>
      <c r="AA398" s="25">
        <v>39000</v>
      </c>
      <c r="AB398" s="26">
        <v>38274.910000000003</v>
      </c>
      <c r="AC398" s="136">
        <v>40000</v>
      </c>
    </row>
    <row r="399" spans="1:32" x14ac:dyDescent="0.25">
      <c r="A399" s="28" t="s">
        <v>555</v>
      </c>
      <c r="B399" s="29" t="s">
        <v>556</v>
      </c>
      <c r="C399" s="25">
        <v>20000</v>
      </c>
      <c r="D399" s="25">
        <v>20000</v>
      </c>
      <c r="E399" s="25">
        <v>9967.4500000000007</v>
      </c>
      <c r="F399" s="25">
        <v>20000</v>
      </c>
      <c r="G399" s="25">
        <v>12633.43</v>
      </c>
      <c r="H399" s="25">
        <v>21542.58</v>
      </c>
      <c r="I399" s="25">
        <v>20000</v>
      </c>
      <c r="J399" s="25">
        <v>16721.98</v>
      </c>
      <c r="K399" s="25">
        <v>20000</v>
      </c>
      <c r="L399" s="25">
        <v>17237.27</v>
      </c>
      <c r="M399" s="25">
        <v>18268.71</v>
      </c>
      <c r="N399" s="25">
        <v>20000</v>
      </c>
      <c r="O399" s="25">
        <v>19085.5</v>
      </c>
      <c r="P399" s="25">
        <v>20000</v>
      </c>
      <c r="Q399" s="25">
        <v>20294.060000000001</v>
      </c>
      <c r="R399" s="25">
        <v>20000</v>
      </c>
      <c r="S399" s="25">
        <v>10224.709999999999</v>
      </c>
      <c r="U399" s="25">
        <v>20000</v>
      </c>
      <c r="V399" s="25">
        <v>32339.360000000001</v>
      </c>
      <c r="W399" s="25">
        <v>30000</v>
      </c>
      <c r="X399" s="25">
        <v>28888.62</v>
      </c>
      <c r="Y399" s="25">
        <v>30000</v>
      </c>
      <c r="Z399" s="25">
        <v>11956</v>
      </c>
      <c r="AA399" s="25">
        <v>30000</v>
      </c>
      <c r="AB399" s="26">
        <v>16065.72</v>
      </c>
      <c r="AC399" s="136">
        <v>25000</v>
      </c>
    </row>
    <row r="400" spans="1:32" x14ac:dyDescent="0.25">
      <c r="A400" s="32"/>
      <c r="B400" s="61" t="s">
        <v>24</v>
      </c>
      <c r="C400" s="34">
        <f t="shared" ref="C400:R400" si="264">SUM(C396:C399)</f>
        <v>56850</v>
      </c>
      <c r="D400" s="34">
        <f t="shared" si="264"/>
        <v>57850</v>
      </c>
      <c r="E400" s="34">
        <f t="shared" si="264"/>
        <v>42746.78</v>
      </c>
      <c r="F400" s="34">
        <f t="shared" si="264"/>
        <v>58800</v>
      </c>
      <c r="G400" s="34">
        <f t="shared" si="264"/>
        <v>28584.78</v>
      </c>
      <c r="H400" s="34">
        <f t="shared" si="264"/>
        <v>45310.350000000006</v>
      </c>
      <c r="I400" s="34">
        <f t="shared" si="264"/>
        <v>53800</v>
      </c>
      <c r="J400" s="34">
        <f t="shared" si="264"/>
        <v>44909.84</v>
      </c>
      <c r="K400" s="34">
        <f t="shared" si="264"/>
        <v>53800</v>
      </c>
      <c r="L400" s="34">
        <f t="shared" si="264"/>
        <v>39703.51</v>
      </c>
      <c r="M400" s="34">
        <f t="shared" si="264"/>
        <v>48506.45</v>
      </c>
      <c r="N400" s="34">
        <f t="shared" si="264"/>
        <v>52800</v>
      </c>
      <c r="O400" s="34">
        <f t="shared" si="264"/>
        <v>49373.64</v>
      </c>
      <c r="P400" s="34">
        <f t="shared" si="264"/>
        <v>57100</v>
      </c>
      <c r="Q400" s="34">
        <f t="shared" si="264"/>
        <v>58865.95</v>
      </c>
      <c r="R400" s="34">
        <f t="shared" si="264"/>
        <v>57100</v>
      </c>
      <c r="S400" s="37">
        <f>SUM(S396:S399)</f>
        <v>42009.06</v>
      </c>
      <c r="U400" s="37">
        <f t="shared" ref="U400:X400" si="265">SUM(U396:U399)</f>
        <v>57100</v>
      </c>
      <c r="V400" s="37">
        <f t="shared" si="265"/>
        <v>70393.72</v>
      </c>
      <c r="W400" s="37">
        <f t="shared" si="265"/>
        <v>70500</v>
      </c>
      <c r="X400" s="37">
        <f t="shared" si="265"/>
        <v>71124.09</v>
      </c>
      <c r="Y400" s="37">
        <f t="shared" ref="Y400" si="266">SUM(Y396:Y399)</f>
        <v>71500</v>
      </c>
      <c r="Z400" s="37">
        <f>SUM(Z396:Z399)</f>
        <v>36141.130000000005</v>
      </c>
      <c r="AA400" s="37">
        <f t="shared" ref="AA400:AF400" si="267">SUM(AA396:AA399)</f>
        <v>74000</v>
      </c>
      <c r="AB400" s="35">
        <f t="shared" si="267"/>
        <v>55333.060000000005</v>
      </c>
      <c r="AC400" s="137">
        <f t="shared" si="267"/>
        <v>70000</v>
      </c>
      <c r="AD400" s="137">
        <f t="shared" si="267"/>
        <v>0</v>
      </c>
      <c r="AE400" s="137">
        <f t="shared" si="267"/>
        <v>0</v>
      </c>
      <c r="AF400" s="36">
        <f t="shared" si="267"/>
        <v>0</v>
      </c>
    </row>
    <row r="401" spans="1:32" x14ac:dyDescent="0.25">
      <c r="A401" s="51"/>
      <c r="B401" s="51" t="s">
        <v>557</v>
      </c>
      <c r="C401" s="97">
        <f t="shared" ref="C401:S401" si="268">SUM(C394+C400)</f>
        <v>204350</v>
      </c>
      <c r="D401" s="97">
        <f t="shared" si="268"/>
        <v>196365</v>
      </c>
      <c r="E401" s="97">
        <f t="shared" si="268"/>
        <v>171955.61</v>
      </c>
      <c r="F401" s="97">
        <f t="shared" si="268"/>
        <v>206705</v>
      </c>
      <c r="G401" s="97">
        <f t="shared" si="268"/>
        <v>149440.59</v>
      </c>
      <c r="H401" s="97">
        <f t="shared" si="268"/>
        <v>185665.97</v>
      </c>
      <c r="I401" s="97">
        <f t="shared" si="268"/>
        <v>215389</v>
      </c>
      <c r="J401" s="97">
        <f t="shared" si="268"/>
        <v>184361.03</v>
      </c>
      <c r="K401" s="97">
        <f t="shared" si="268"/>
        <v>217745.56</v>
      </c>
      <c r="L401" s="97">
        <f t="shared" si="268"/>
        <v>187658.23</v>
      </c>
      <c r="M401" s="97">
        <f t="shared" si="268"/>
        <v>199860.53000000003</v>
      </c>
      <c r="N401" s="97">
        <f t="shared" si="268"/>
        <v>217980</v>
      </c>
      <c r="O401" s="97">
        <f t="shared" si="268"/>
        <v>185738.28999999998</v>
      </c>
      <c r="P401" s="97">
        <f t="shared" si="268"/>
        <v>211405</v>
      </c>
      <c r="Q401" s="97">
        <f t="shared" si="268"/>
        <v>209663.65000000002</v>
      </c>
      <c r="R401" s="97">
        <f t="shared" si="268"/>
        <v>212665</v>
      </c>
      <c r="S401" s="97">
        <f t="shared" si="268"/>
        <v>187875.53999999998</v>
      </c>
      <c r="T401" s="8">
        <f>(P401-N401)/N401</f>
        <v>-3.0163317735572071E-2</v>
      </c>
      <c r="U401" s="97">
        <f t="shared" ref="U401:X401" si="269">SUM(U394+U400)</f>
        <v>218341</v>
      </c>
      <c r="V401" s="97">
        <f t="shared" si="269"/>
        <v>233332.96</v>
      </c>
      <c r="W401" s="97">
        <f t="shared" si="269"/>
        <v>257500</v>
      </c>
      <c r="X401" s="97">
        <f t="shared" si="269"/>
        <v>267679.06</v>
      </c>
      <c r="Y401" s="97">
        <f t="shared" ref="Y401:Z401" si="270">SUM(Y394+Y400)</f>
        <v>270267</v>
      </c>
      <c r="Z401" s="97">
        <f t="shared" si="270"/>
        <v>228133.91</v>
      </c>
      <c r="AA401" s="97">
        <f t="shared" ref="AA401:AF401" si="271">SUM(AA394+AA400)</f>
        <v>253396</v>
      </c>
      <c r="AB401" s="98">
        <f t="shared" si="271"/>
        <v>258378.91</v>
      </c>
      <c r="AC401" s="144">
        <f t="shared" si="271"/>
        <v>285601</v>
      </c>
      <c r="AD401" s="144">
        <f t="shared" si="271"/>
        <v>0</v>
      </c>
      <c r="AE401" s="144">
        <f t="shared" si="271"/>
        <v>0</v>
      </c>
      <c r="AF401" s="99">
        <f t="shared" si="271"/>
        <v>0</v>
      </c>
    </row>
    <row r="402" spans="1:32" x14ac:dyDescent="0.25">
      <c r="A402" s="65" t="s">
        <v>558</v>
      </c>
      <c r="B402" s="101" t="s">
        <v>559</v>
      </c>
      <c r="C402" s="25"/>
      <c r="D402" s="25"/>
      <c r="E402" s="25"/>
      <c r="F402" s="25"/>
      <c r="G402" s="25"/>
    </row>
    <row r="403" spans="1:32" x14ac:dyDescent="0.25">
      <c r="A403" s="28" t="s">
        <v>560</v>
      </c>
      <c r="B403" s="29" t="s">
        <v>561</v>
      </c>
      <c r="C403" s="25"/>
      <c r="D403" s="25"/>
      <c r="E403" s="25"/>
      <c r="F403" s="25"/>
      <c r="G403" s="25"/>
    </row>
    <row r="404" spans="1:32" x14ac:dyDescent="0.25">
      <c r="A404" s="28" t="s">
        <v>562</v>
      </c>
      <c r="B404" s="29" t="s">
        <v>1130</v>
      </c>
      <c r="C404" s="25">
        <v>500</v>
      </c>
      <c r="D404" s="25">
        <v>750</v>
      </c>
      <c r="E404" s="25">
        <v>350</v>
      </c>
      <c r="F404" s="25">
        <v>750</v>
      </c>
      <c r="G404" s="25">
        <v>350</v>
      </c>
      <c r="H404" s="25">
        <v>350</v>
      </c>
      <c r="I404" s="25">
        <v>750</v>
      </c>
      <c r="J404" s="25">
        <v>150</v>
      </c>
      <c r="K404" s="25">
        <v>750</v>
      </c>
      <c r="L404" s="25">
        <v>50</v>
      </c>
      <c r="M404" s="25">
        <v>300</v>
      </c>
      <c r="N404" s="25">
        <v>750</v>
      </c>
      <c r="O404" s="25">
        <v>450</v>
      </c>
      <c r="P404" s="25">
        <v>750</v>
      </c>
      <c r="Q404" s="25">
        <v>350</v>
      </c>
      <c r="R404" s="25">
        <v>750</v>
      </c>
      <c r="S404" s="25">
        <v>650</v>
      </c>
      <c r="U404" s="25">
        <v>750</v>
      </c>
      <c r="V404" s="25">
        <v>450</v>
      </c>
      <c r="W404" s="25">
        <v>750</v>
      </c>
      <c r="X404" s="25">
        <v>150</v>
      </c>
      <c r="Y404" s="25">
        <v>750</v>
      </c>
      <c r="Z404" s="25">
        <v>150</v>
      </c>
      <c r="AA404" s="25">
        <v>750</v>
      </c>
      <c r="AB404" s="26">
        <v>250</v>
      </c>
      <c r="AC404" s="136">
        <v>750</v>
      </c>
    </row>
    <row r="405" spans="1:32" x14ac:dyDescent="0.25">
      <c r="A405" s="32"/>
      <c r="B405" s="61" t="s">
        <v>24</v>
      </c>
      <c r="C405" s="34">
        <f t="shared" ref="C405:R405" si="272">SUM(C404:C404)</f>
        <v>500</v>
      </c>
      <c r="D405" s="34">
        <f t="shared" si="272"/>
        <v>750</v>
      </c>
      <c r="E405" s="34">
        <f t="shared" si="272"/>
        <v>350</v>
      </c>
      <c r="F405" s="34">
        <f t="shared" si="272"/>
        <v>750</v>
      </c>
      <c r="G405" s="34">
        <f t="shared" si="272"/>
        <v>350</v>
      </c>
      <c r="H405" s="34">
        <f t="shared" si="272"/>
        <v>350</v>
      </c>
      <c r="I405" s="34">
        <f t="shared" si="272"/>
        <v>750</v>
      </c>
      <c r="J405" s="34">
        <f t="shared" si="272"/>
        <v>150</v>
      </c>
      <c r="K405" s="34">
        <f t="shared" si="272"/>
        <v>750</v>
      </c>
      <c r="L405" s="34">
        <f t="shared" si="272"/>
        <v>50</v>
      </c>
      <c r="M405" s="34">
        <f t="shared" si="272"/>
        <v>300</v>
      </c>
      <c r="N405" s="34">
        <f t="shared" si="272"/>
        <v>750</v>
      </c>
      <c r="O405" s="34">
        <f t="shared" si="272"/>
        <v>450</v>
      </c>
      <c r="P405" s="34">
        <f t="shared" si="272"/>
        <v>750</v>
      </c>
      <c r="Q405" s="34">
        <f t="shared" si="272"/>
        <v>350</v>
      </c>
      <c r="R405" s="34">
        <f t="shared" si="272"/>
        <v>750</v>
      </c>
      <c r="S405" s="37">
        <f>SUM(S404)</f>
        <v>650</v>
      </c>
      <c r="U405" s="37">
        <f t="shared" ref="U405:X405" si="273">SUM(U404)</f>
        <v>750</v>
      </c>
      <c r="V405" s="37">
        <f t="shared" si="273"/>
        <v>450</v>
      </c>
      <c r="W405" s="37">
        <f t="shared" si="273"/>
        <v>750</v>
      </c>
      <c r="X405" s="37">
        <f t="shared" si="273"/>
        <v>150</v>
      </c>
      <c r="Y405" s="37">
        <f t="shared" ref="Y405:AF405" si="274">SUM(Y404:Y404)</f>
        <v>750</v>
      </c>
      <c r="Z405" s="37">
        <f t="shared" si="274"/>
        <v>150</v>
      </c>
      <c r="AA405" s="37">
        <f t="shared" si="274"/>
        <v>750</v>
      </c>
      <c r="AB405" s="35">
        <f t="shared" si="274"/>
        <v>250</v>
      </c>
      <c r="AC405" s="137">
        <f t="shared" si="274"/>
        <v>750</v>
      </c>
      <c r="AD405" s="137">
        <f t="shared" si="274"/>
        <v>0</v>
      </c>
      <c r="AE405" s="137">
        <f t="shared" si="274"/>
        <v>0</v>
      </c>
      <c r="AF405" s="36">
        <f t="shared" si="274"/>
        <v>0</v>
      </c>
    </row>
    <row r="406" spans="1:32" x14ac:dyDescent="0.25">
      <c r="A406" s="32"/>
      <c r="B406" s="102" t="s">
        <v>563</v>
      </c>
      <c r="C406" s="37"/>
      <c r="D406" s="25"/>
      <c r="E406" s="25"/>
      <c r="F406" s="25"/>
      <c r="G406" s="25"/>
    </row>
    <row r="407" spans="1:32" x14ac:dyDescent="0.25">
      <c r="A407" s="28" t="s">
        <v>564</v>
      </c>
      <c r="B407" s="29" t="s">
        <v>565</v>
      </c>
      <c r="C407" s="25">
        <v>300</v>
      </c>
      <c r="D407" s="25">
        <v>300</v>
      </c>
      <c r="E407" s="25">
        <v>187.55</v>
      </c>
      <c r="F407" s="25">
        <v>300</v>
      </c>
      <c r="G407" s="25">
        <v>350.36</v>
      </c>
      <c r="H407" s="25">
        <v>396.49</v>
      </c>
      <c r="I407" s="25">
        <v>400</v>
      </c>
      <c r="J407" s="25">
        <v>152.28</v>
      </c>
      <c r="K407" s="25">
        <v>400</v>
      </c>
      <c r="L407" s="25">
        <v>475.07</v>
      </c>
      <c r="M407" s="25">
        <v>475.07</v>
      </c>
      <c r="N407" s="25">
        <v>400</v>
      </c>
      <c r="O407" s="25">
        <v>69.900000000000006</v>
      </c>
      <c r="P407" s="25">
        <v>400</v>
      </c>
      <c r="Q407" s="25">
        <v>235.06</v>
      </c>
      <c r="R407" s="25">
        <v>400</v>
      </c>
      <c r="S407" s="25">
        <v>41.94</v>
      </c>
      <c r="U407" s="25">
        <v>400</v>
      </c>
      <c r="V407" s="25">
        <v>32.71</v>
      </c>
      <c r="W407" s="25">
        <v>400</v>
      </c>
      <c r="X407" s="25">
        <v>419</v>
      </c>
      <c r="Y407" s="25">
        <v>400</v>
      </c>
      <c r="Z407" s="25">
        <v>215.32</v>
      </c>
      <c r="AA407" s="25">
        <v>1000</v>
      </c>
      <c r="AB407" s="26">
        <v>1074.19</v>
      </c>
      <c r="AC407" s="136">
        <v>1000</v>
      </c>
    </row>
    <row r="408" spans="1:32" x14ac:dyDescent="0.25">
      <c r="A408" s="28" t="s">
        <v>566</v>
      </c>
      <c r="B408" s="29" t="s">
        <v>567</v>
      </c>
      <c r="C408" s="25">
        <v>3500</v>
      </c>
      <c r="D408" s="25">
        <v>3500</v>
      </c>
      <c r="E408" s="25">
        <v>2460.15</v>
      </c>
      <c r="F408" s="25">
        <v>3500</v>
      </c>
      <c r="G408" s="25">
        <v>3077.4</v>
      </c>
      <c r="H408" s="25">
        <v>2518.6</v>
      </c>
      <c r="I408" s="25">
        <v>3500</v>
      </c>
      <c r="J408" s="25">
        <v>3679.6</v>
      </c>
      <c r="K408" s="25">
        <v>3500</v>
      </c>
      <c r="L408" s="25">
        <v>-175.52</v>
      </c>
      <c r="M408" s="25">
        <v>-175.52</v>
      </c>
      <c r="N408" s="25">
        <v>3500</v>
      </c>
      <c r="O408" s="25">
        <v>2169.6</v>
      </c>
      <c r="P408" s="25">
        <v>4000</v>
      </c>
      <c r="Q408" s="25">
        <v>4000</v>
      </c>
      <c r="R408" s="25">
        <v>4000</v>
      </c>
      <c r="S408" s="25">
        <v>448.34</v>
      </c>
      <c r="U408" s="25">
        <v>4000</v>
      </c>
      <c r="V408" s="25">
        <v>3973.2</v>
      </c>
      <c r="W408" s="25">
        <v>4000</v>
      </c>
      <c r="X408" s="25">
        <v>3014</v>
      </c>
      <c r="Y408" s="25">
        <v>4000</v>
      </c>
      <c r="Z408" s="25">
        <v>0</v>
      </c>
      <c r="AA408" s="25">
        <v>10000</v>
      </c>
      <c r="AB408" s="26">
        <v>5503.4</v>
      </c>
      <c r="AC408" s="136">
        <v>10000</v>
      </c>
    </row>
    <row r="409" spans="1:32" x14ac:dyDescent="0.25">
      <c r="A409" s="28" t="s">
        <v>568</v>
      </c>
      <c r="B409" s="29" t="s">
        <v>569</v>
      </c>
      <c r="C409" s="25">
        <v>2200</v>
      </c>
      <c r="D409" s="25">
        <v>2200</v>
      </c>
      <c r="E409" s="25">
        <v>4780.92</v>
      </c>
      <c r="F409" s="25">
        <v>2000</v>
      </c>
      <c r="G409" s="25">
        <v>2102</v>
      </c>
      <c r="H409" s="25">
        <v>2537</v>
      </c>
      <c r="I409" s="25">
        <v>2000</v>
      </c>
      <c r="J409" s="25">
        <v>1316.07</v>
      </c>
      <c r="K409" s="25">
        <v>2000</v>
      </c>
      <c r="L409" s="25">
        <v>1822.4</v>
      </c>
      <c r="M409" s="25">
        <v>1822.4</v>
      </c>
      <c r="N409" s="25">
        <v>2000</v>
      </c>
      <c r="O409" s="25">
        <v>0</v>
      </c>
      <c r="P409" s="25">
        <v>2000</v>
      </c>
      <c r="Q409" s="25">
        <v>1152</v>
      </c>
      <c r="R409" s="25">
        <v>2000</v>
      </c>
      <c r="S409" s="25">
        <v>0</v>
      </c>
      <c r="U409" s="25">
        <v>2000</v>
      </c>
      <c r="V409" s="25">
        <v>78.36</v>
      </c>
      <c r="W409" s="25">
        <v>2000</v>
      </c>
      <c r="X409" s="25">
        <v>1574</v>
      </c>
      <c r="Y409" s="25">
        <v>2000</v>
      </c>
      <c r="Z409" s="25">
        <v>0</v>
      </c>
      <c r="AA409" s="25">
        <v>5000</v>
      </c>
      <c r="AB409" s="26">
        <v>815</v>
      </c>
      <c r="AC409" s="136">
        <v>5000</v>
      </c>
    </row>
    <row r="410" spans="1:32" x14ac:dyDescent="0.25">
      <c r="A410" s="28" t="s">
        <v>1048</v>
      </c>
      <c r="B410" s="29" t="s">
        <v>1106</v>
      </c>
      <c r="C410" s="25"/>
      <c r="D410" s="25"/>
      <c r="E410" s="25"/>
      <c r="F410" s="25"/>
      <c r="G410" s="25"/>
      <c r="Z410" s="25">
        <v>30.76</v>
      </c>
      <c r="AA410" s="25">
        <v>0</v>
      </c>
      <c r="AB410" s="26">
        <v>0</v>
      </c>
      <c r="AC410" s="136">
        <v>300</v>
      </c>
    </row>
    <row r="411" spans="1:32" x14ac:dyDescent="0.25">
      <c r="A411" s="32"/>
      <c r="B411" s="61" t="s">
        <v>24</v>
      </c>
      <c r="C411" s="34">
        <f t="shared" ref="C411:R411" si="275">SUM(C407:C409)</f>
        <v>6000</v>
      </c>
      <c r="D411" s="34">
        <f t="shared" si="275"/>
        <v>6000</v>
      </c>
      <c r="E411" s="34">
        <f t="shared" si="275"/>
        <v>7428.6200000000008</v>
      </c>
      <c r="F411" s="34">
        <f t="shared" si="275"/>
        <v>5800</v>
      </c>
      <c r="G411" s="34">
        <f t="shared" si="275"/>
        <v>5529.76</v>
      </c>
      <c r="H411" s="34">
        <f t="shared" si="275"/>
        <v>5452.09</v>
      </c>
      <c r="I411" s="34">
        <f t="shared" si="275"/>
        <v>5900</v>
      </c>
      <c r="J411" s="34">
        <f t="shared" si="275"/>
        <v>5147.95</v>
      </c>
      <c r="K411" s="34">
        <f t="shared" si="275"/>
        <v>5900</v>
      </c>
      <c r="L411" s="34">
        <f t="shared" si="275"/>
        <v>2121.9499999999998</v>
      </c>
      <c r="M411" s="34">
        <f t="shared" si="275"/>
        <v>2121.9499999999998</v>
      </c>
      <c r="N411" s="34">
        <f t="shared" si="275"/>
        <v>5900</v>
      </c>
      <c r="O411" s="34">
        <f t="shared" si="275"/>
        <v>2239.5</v>
      </c>
      <c r="P411" s="34">
        <f t="shared" si="275"/>
        <v>6400</v>
      </c>
      <c r="Q411" s="34">
        <f t="shared" si="275"/>
        <v>5387.06</v>
      </c>
      <c r="R411" s="34">
        <f t="shared" si="275"/>
        <v>6400</v>
      </c>
      <c r="S411" s="37">
        <f>SUM(S407:S409)</f>
        <v>490.28</v>
      </c>
      <c r="U411" s="37">
        <f t="shared" ref="U411:X411" si="276">SUM(U407:U409)</f>
        <v>6400</v>
      </c>
      <c r="V411" s="37">
        <f t="shared" si="276"/>
        <v>4084.27</v>
      </c>
      <c r="W411" s="37">
        <f t="shared" si="276"/>
        <v>6400</v>
      </c>
      <c r="X411" s="37">
        <f t="shared" si="276"/>
        <v>5007</v>
      </c>
      <c r="Y411" s="37">
        <f t="shared" ref="Y411" si="277">SUM(Y407:Y409)</f>
        <v>6400</v>
      </c>
      <c r="Z411" s="37">
        <f>SUM(Z407:Z410)</f>
        <v>246.07999999999998</v>
      </c>
      <c r="AA411" s="37">
        <f t="shared" ref="AA411:AF411" si="278">SUM(AA407:AA410)</f>
        <v>16000</v>
      </c>
      <c r="AB411" s="35">
        <f t="shared" si="278"/>
        <v>7392.59</v>
      </c>
      <c r="AC411" s="137">
        <f t="shared" si="278"/>
        <v>16300</v>
      </c>
      <c r="AD411" s="137">
        <f t="shared" si="278"/>
        <v>0</v>
      </c>
      <c r="AE411" s="137">
        <f t="shared" si="278"/>
        <v>0</v>
      </c>
      <c r="AF411" s="36">
        <f t="shared" si="278"/>
        <v>0</v>
      </c>
    </row>
    <row r="412" spans="1:32" x14ac:dyDescent="0.25">
      <c r="A412" s="51"/>
      <c r="B412" s="52" t="s">
        <v>570</v>
      </c>
      <c r="C412" s="53">
        <f t="shared" ref="C412:S412" si="279">SUM(C411,C405)</f>
        <v>6500</v>
      </c>
      <c r="D412" s="53">
        <f t="shared" si="279"/>
        <v>6750</v>
      </c>
      <c r="E412" s="53">
        <f t="shared" si="279"/>
        <v>7778.6200000000008</v>
      </c>
      <c r="F412" s="53">
        <f t="shared" si="279"/>
        <v>6550</v>
      </c>
      <c r="G412" s="53">
        <f t="shared" si="279"/>
        <v>5879.76</v>
      </c>
      <c r="H412" s="53">
        <f t="shared" si="279"/>
        <v>5802.09</v>
      </c>
      <c r="I412" s="53">
        <f t="shared" si="279"/>
        <v>6650</v>
      </c>
      <c r="J412" s="53">
        <f t="shared" si="279"/>
        <v>5297.95</v>
      </c>
      <c r="K412" s="53">
        <f t="shared" si="279"/>
        <v>6650</v>
      </c>
      <c r="L412" s="53">
        <f t="shared" si="279"/>
        <v>2171.9499999999998</v>
      </c>
      <c r="M412" s="53">
        <f t="shared" si="279"/>
        <v>2421.9499999999998</v>
      </c>
      <c r="N412" s="53">
        <f t="shared" si="279"/>
        <v>6650</v>
      </c>
      <c r="O412" s="53">
        <f t="shared" si="279"/>
        <v>2689.5</v>
      </c>
      <c r="P412" s="53">
        <f t="shared" si="279"/>
        <v>7150</v>
      </c>
      <c r="Q412" s="53">
        <f t="shared" si="279"/>
        <v>5737.06</v>
      </c>
      <c r="R412" s="53">
        <f t="shared" si="279"/>
        <v>7150</v>
      </c>
      <c r="S412" s="53">
        <f t="shared" si="279"/>
        <v>1140.28</v>
      </c>
      <c r="T412" s="8">
        <f>(P412-N412)/N412</f>
        <v>7.5187969924812026E-2</v>
      </c>
      <c r="U412" s="53">
        <f t="shared" ref="U412:Z412" si="280">SUM(U411,U405)</f>
        <v>7150</v>
      </c>
      <c r="V412" s="53">
        <f t="shared" si="280"/>
        <v>4534.2700000000004</v>
      </c>
      <c r="W412" s="53">
        <f t="shared" si="280"/>
        <v>7150</v>
      </c>
      <c r="X412" s="53">
        <f t="shared" si="280"/>
        <v>5157</v>
      </c>
      <c r="Y412" s="53">
        <f t="shared" si="280"/>
        <v>7150</v>
      </c>
      <c r="Z412" s="53">
        <f t="shared" si="280"/>
        <v>396.08</v>
      </c>
      <c r="AA412" s="53">
        <f t="shared" ref="AA412:AF412" si="281">SUM(AA411,AA405)</f>
        <v>16750</v>
      </c>
      <c r="AB412" s="54">
        <f t="shared" si="281"/>
        <v>7642.59</v>
      </c>
      <c r="AC412" s="139">
        <f t="shared" si="281"/>
        <v>17050</v>
      </c>
      <c r="AD412" s="139">
        <f t="shared" si="281"/>
        <v>0</v>
      </c>
      <c r="AE412" s="139">
        <f t="shared" si="281"/>
        <v>0</v>
      </c>
      <c r="AF412" s="55">
        <f t="shared" si="281"/>
        <v>0</v>
      </c>
    </row>
    <row r="413" spans="1:32" x14ac:dyDescent="0.25">
      <c r="A413" s="56" t="s">
        <v>571</v>
      </c>
      <c r="B413" s="57" t="s">
        <v>572</v>
      </c>
      <c r="C413" s="25"/>
      <c r="D413" s="25"/>
      <c r="E413" s="25"/>
      <c r="F413" s="25"/>
      <c r="G413" s="25"/>
    </row>
    <row r="414" spans="1:32" x14ac:dyDescent="0.25">
      <c r="A414" s="28" t="s">
        <v>573</v>
      </c>
      <c r="B414" s="29" t="s">
        <v>574</v>
      </c>
      <c r="C414" s="25"/>
      <c r="D414" s="25"/>
      <c r="E414" s="25"/>
      <c r="F414" s="25"/>
      <c r="G414" s="25"/>
    </row>
    <row r="415" spans="1:32" x14ac:dyDescent="0.25">
      <c r="A415" s="28" t="s">
        <v>575</v>
      </c>
      <c r="B415" s="29" t="s">
        <v>576</v>
      </c>
      <c r="C415" s="31">
        <v>118130</v>
      </c>
      <c r="D415" s="25">
        <v>108376</v>
      </c>
      <c r="E415" s="25">
        <v>106799.26</v>
      </c>
      <c r="F415" s="25">
        <v>103191</v>
      </c>
      <c r="G415" s="25">
        <v>72490.98</v>
      </c>
      <c r="H415" s="25">
        <v>122078.09</v>
      </c>
      <c r="I415" s="25">
        <v>110265</v>
      </c>
      <c r="J415" s="25">
        <v>111929.98</v>
      </c>
      <c r="K415" s="25">
        <v>117053.77</v>
      </c>
      <c r="L415" s="25">
        <v>71819.09</v>
      </c>
      <c r="M415" s="25">
        <v>113592.45</v>
      </c>
      <c r="N415" s="25">
        <v>119482</v>
      </c>
      <c r="O415" s="25">
        <v>115843.32</v>
      </c>
      <c r="P415" s="25">
        <v>128886</v>
      </c>
      <c r="Q415" s="25">
        <v>130416.57</v>
      </c>
      <c r="R415" s="25">
        <v>145978</v>
      </c>
      <c r="S415" s="25">
        <v>139527.79</v>
      </c>
      <c r="U415" s="25">
        <v>144591</v>
      </c>
      <c r="V415" s="25">
        <v>138752.97</v>
      </c>
      <c r="W415" s="25">
        <v>158473</v>
      </c>
      <c r="X415" s="25">
        <v>153860.23000000001</v>
      </c>
      <c r="Y415" s="25">
        <v>164696</v>
      </c>
      <c r="Z415" s="25">
        <v>141983.04999999999</v>
      </c>
      <c r="AA415" s="25">
        <v>202247</v>
      </c>
      <c r="AB415" s="26">
        <v>111091.76</v>
      </c>
      <c r="AC415" s="136">
        <v>178931</v>
      </c>
    </row>
    <row r="416" spans="1:32" x14ac:dyDescent="0.25">
      <c r="A416" s="28" t="s">
        <v>577</v>
      </c>
      <c r="B416" s="29" t="s">
        <v>427</v>
      </c>
      <c r="C416" s="25">
        <v>34700</v>
      </c>
      <c r="D416" s="25">
        <v>39000</v>
      </c>
      <c r="E416" s="25">
        <v>48075.59</v>
      </c>
      <c r="F416" s="25">
        <v>44000</v>
      </c>
      <c r="G416" s="25">
        <v>22042.06</v>
      </c>
      <c r="H416" s="25">
        <v>42301.66</v>
      </c>
      <c r="I416" s="25">
        <v>44000</v>
      </c>
      <c r="J416" s="25">
        <v>51581.63</v>
      </c>
      <c r="K416" s="25">
        <v>47000</v>
      </c>
      <c r="L416" s="25">
        <v>47814.16</v>
      </c>
      <c r="M416" s="25">
        <v>75120.56</v>
      </c>
      <c r="N416" s="25">
        <v>47000</v>
      </c>
      <c r="O416" s="25">
        <v>70371.8</v>
      </c>
      <c r="P416" s="25">
        <v>50000</v>
      </c>
      <c r="Q416" s="25">
        <v>54903.29</v>
      </c>
      <c r="R416" s="25">
        <v>55000</v>
      </c>
      <c r="S416" s="25">
        <v>41248.660000000003</v>
      </c>
      <c r="U416" s="25">
        <v>55000</v>
      </c>
      <c r="V416" s="25">
        <v>54703.360000000001</v>
      </c>
      <c r="W416" s="25">
        <v>83591</v>
      </c>
      <c r="X416" s="25">
        <v>51865.85</v>
      </c>
      <c r="Y416" s="25">
        <v>83591</v>
      </c>
      <c r="Z416" s="25">
        <v>39146.519999999997</v>
      </c>
      <c r="AA416" s="25">
        <v>87000</v>
      </c>
      <c r="AB416" s="26">
        <v>39746.78</v>
      </c>
      <c r="AC416" s="136">
        <v>84000</v>
      </c>
    </row>
    <row r="417" spans="1:32" x14ac:dyDescent="0.25">
      <c r="A417" s="28" t="s">
        <v>578</v>
      </c>
      <c r="B417" s="29" t="s">
        <v>579</v>
      </c>
      <c r="C417" s="64"/>
      <c r="D417" s="25"/>
      <c r="E417" s="25"/>
      <c r="F417" s="25"/>
      <c r="G417" s="25"/>
      <c r="W417" s="25">
        <v>14400</v>
      </c>
      <c r="X417" s="25">
        <v>10156.5</v>
      </c>
      <c r="Y417" s="25">
        <v>14000</v>
      </c>
      <c r="Z417" s="25">
        <v>8765.75</v>
      </c>
      <c r="AA417" s="25">
        <v>15400</v>
      </c>
      <c r="AB417" s="26">
        <v>6825.25</v>
      </c>
      <c r="AC417" s="136">
        <v>15400</v>
      </c>
    </row>
    <row r="418" spans="1:32" x14ac:dyDescent="0.25">
      <c r="A418" s="32"/>
      <c r="B418" s="61" t="s">
        <v>24</v>
      </c>
      <c r="C418" s="34">
        <f t="shared" ref="C418:S418" si="282">SUM(C415:C416)</f>
        <v>152830</v>
      </c>
      <c r="D418" s="34">
        <f t="shared" si="282"/>
        <v>147376</v>
      </c>
      <c r="E418" s="34">
        <f t="shared" si="282"/>
        <v>154874.84999999998</v>
      </c>
      <c r="F418" s="34">
        <f t="shared" si="282"/>
        <v>147191</v>
      </c>
      <c r="G418" s="34">
        <f t="shared" si="282"/>
        <v>94533.04</v>
      </c>
      <c r="H418" s="34">
        <f t="shared" si="282"/>
        <v>164379.75</v>
      </c>
      <c r="I418" s="34">
        <f t="shared" si="282"/>
        <v>154265</v>
      </c>
      <c r="J418" s="34">
        <f t="shared" si="282"/>
        <v>163511.60999999999</v>
      </c>
      <c r="K418" s="34">
        <f t="shared" si="282"/>
        <v>164053.77000000002</v>
      </c>
      <c r="L418" s="34">
        <f t="shared" si="282"/>
        <v>119633.25</v>
      </c>
      <c r="M418" s="34">
        <f t="shared" si="282"/>
        <v>188713.01</v>
      </c>
      <c r="N418" s="34">
        <f t="shared" si="282"/>
        <v>166482</v>
      </c>
      <c r="O418" s="34">
        <f t="shared" si="282"/>
        <v>186215.12</v>
      </c>
      <c r="P418" s="34">
        <f t="shared" si="282"/>
        <v>178886</v>
      </c>
      <c r="Q418" s="34">
        <f t="shared" si="282"/>
        <v>185319.86000000002</v>
      </c>
      <c r="R418" s="34">
        <f t="shared" si="282"/>
        <v>200978</v>
      </c>
      <c r="S418" s="37">
        <f t="shared" si="282"/>
        <v>180776.45</v>
      </c>
      <c r="U418" s="37">
        <f>SUM(U415:U416)</f>
        <v>199591</v>
      </c>
      <c r="V418" s="37">
        <f>SUM(V415:V416)</f>
        <v>193456.33000000002</v>
      </c>
      <c r="W418" s="37">
        <f>SUM(W415:W416)</f>
        <v>242064</v>
      </c>
      <c r="X418" s="37">
        <f>SUM(X415:X417)</f>
        <v>215882.58000000002</v>
      </c>
      <c r="Y418" s="37">
        <f>SUM(Y415:Y417)</f>
        <v>262287</v>
      </c>
      <c r="Z418" s="37">
        <f>SUM(Z415:Z417)</f>
        <v>189895.31999999998</v>
      </c>
      <c r="AA418" s="37">
        <f t="shared" ref="AA418:AF418" si="283">SUM(AA415:AA417)</f>
        <v>304647</v>
      </c>
      <c r="AB418" s="35">
        <f t="shared" si="283"/>
        <v>157663.78999999998</v>
      </c>
      <c r="AC418" s="137">
        <f t="shared" si="283"/>
        <v>278331</v>
      </c>
      <c r="AD418" s="137">
        <f t="shared" si="283"/>
        <v>0</v>
      </c>
      <c r="AE418" s="137">
        <f t="shared" si="283"/>
        <v>0</v>
      </c>
      <c r="AF418" s="36">
        <f t="shared" si="283"/>
        <v>0</v>
      </c>
    </row>
    <row r="419" spans="1:32" x14ac:dyDescent="0.25">
      <c r="A419" s="28" t="s">
        <v>580</v>
      </c>
      <c r="B419" s="29" t="s">
        <v>581</v>
      </c>
      <c r="C419" s="25"/>
      <c r="D419" s="25"/>
      <c r="E419" s="25"/>
      <c r="F419" s="25"/>
      <c r="G419" s="25"/>
    </row>
    <row r="420" spans="1:32" x14ac:dyDescent="0.25">
      <c r="A420" s="28" t="s">
        <v>582</v>
      </c>
      <c r="B420" s="29" t="s">
        <v>583</v>
      </c>
      <c r="C420" s="25">
        <v>105000</v>
      </c>
      <c r="D420" s="25">
        <v>105000</v>
      </c>
      <c r="E420" s="25">
        <v>128806.83</v>
      </c>
      <c r="F420" s="25">
        <v>105000</v>
      </c>
      <c r="G420" s="25">
        <v>89109.440000000002</v>
      </c>
      <c r="H420" s="25">
        <v>114884.28</v>
      </c>
      <c r="I420" s="25">
        <v>110000</v>
      </c>
      <c r="J420" s="25">
        <v>105152.42</v>
      </c>
      <c r="K420" s="25">
        <v>110000</v>
      </c>
      <c r="L420" s="25">
        <v>90283.26</v>
      </c>
      <c r="M420" s="25">
        <v>135512.35999999999</v>
      </c>
      <c r="N420" s="25">
        <v>110000</v>
      </c>
      <c r="O420" s="25">
        <v>109828.6</v>
      </c>
      <c r="P420" s="25">
        <v>110000</v>
      </c>
      <c r="Q420" s="25">
        <v>99756.1</v>
      </c>
      <c r="R420" s="25">
        <v>110000</v>
      </c>
      <c r="S420" s="25">
        <v>90872.24</v>
      </c>
      <c r="U420" s="25">
        <v>110000</v>
      </c>
      <c r="V420" s="25">
        <v>99039.64</v>
      </c>
      <c r="W420" s="25">
        <v>110000</v>
      </c>
      <c r="X420" s="25">
        <v>105071.8</v>
      </c>
      <c r="Y420" s="25">
        <v>115000</v>
      </c>
      <c r="Z420" s="25">
        <v>90769.41</v>
      </c>
      <c r="AA420" s="25">
        <v>120000</v>
      </c>
      <c r="AB420" s="26">
        <v>71002.06</v>
      </c>
      <c r="AC420" s="136">
        <v>120000</v>
      </c>
    </row>
    <row r="421" spans="1:32" x14ac:dyDescent="0.25">
      <c r="A421" s="28" t="s">
        <v>584</v>
      </c>
      <c r="B421" s="29" t="s">
        <v>585</v>
      </c>
      <c r="C421" s="25">
        <v>25000</v>
      </c>
      <c r="D421" s="25">
        <v>25000</v>
      </c>
      <c r="E421" s="25">
        <v>43536.67</v>
      </c>
      <c r="F421" s="25">
        <v>25000</v>
      </c>
      <c r="G421" s="25">
        <v>29780</v>
      </c>
      <c r="H421" s="25">
        <v>29780</v>
      </c>
      <c r="I421" s="25">
        <v>25000</v>
      </c>
      <c r="J421" s="25">
        <v>12042</v>
      </c>
      <c r="K421" s="25">
        <v>25000</v>
      </c>
      <c r="L421" s="25">
        <v>900</v>
      </c>
      <c r="M421" s="25">
        <v>24241.759999999998</v>
      </c>
      <c r="N421" s="25">
        <v>25000</v>
      </c>
      <c r="O421" s="25">
        <v>24644.35</v>
      </c>
      <c r="P421" s="25">
        <v>28000</v>
      </c>
      <c r="Q421" s="25">
        <v>21708.75</v>
      </c>
      <c r="R421" s="25">
        <v>28000</v>
      </c>
      <c r="S421" s="25">
        <v>17539.2</v>
      </c>
      <c r="U421" s="25">
        <v>28000</v>
      </c>
      <c r="V421" s="25">
        <v>23749.65</v>
      </c>
      <c r="W421" s="25">
        <v>26000</v>
      </c>
      <c r="X421" s="25">
        <v>23444.13</v>
      </c>
      <c r="Y421" s="25">
        <v>25000</v>
      </c>
      <c r="Z421" s="25">
        <v>0</v>
      </c>
      <c r="AA421" s="25">
        <v>25000</v>
      </c>
      <c r="AB421" s="26">
        <v>0</v>
      </c>
      <c r="AC421" s="136">
        <v>25000</v>
      </c>
    </row>
    <row r="422" spans="1:32" x14ac:dyDescent="0.25">
      <c r="A422" s="32"/>
      <c r="B422" s="61" t="s">
        <v>24</v>
      </c>
      <c r="C422" s="34">
        <f t="shared" ref="C422:R422" si="284">SUM(C420:C421)</f>
        <v>130000</v>
      </c>
      <c r="D422" s="34">
        <f t="shared" si="284"/>
        <v>130000</v>
      </c>
      <c r="E422" s="34">
        <f t="shared" si="284"/>
        <v>172343.5</v>
      </c>
      <c r="F422" s="34">
        <f t="shared" si="284"/>
        <v>130000</v>
      </c>
      <c r="G422" s="34">
        <f t="shared" si="284"/>
        <v>118889.44</v>
      </c>
      <c r="H422" s="34">
        <f t="shared" si="284"/>
        <v>144664.28</v>
      </c>
      <c r="I422" s="34">
        <f t="shared" si="284"/>
        <v>135000</v>
      </c>
      <c r="J422" s="34">
        <f t="shared" si="284"/>
        <v>117194.42</v>
      </c>
      <c r="K422" s="34">
        <f t="shared" si="284"/>
        <v>135000</v>
      </c>
      <c r="L422" s="34">
        <f t="shared" si="284"/>
        <v>91183.26</v>
      </c>
      <c r="M422" s="34">
        <f t="shared" si="284"/>
        <v>159754.12</v>
      </c>
      <c r="N422" s="34">
        <f t="shared" si="284"/>
        <v>135000</v>
      </c>
      <c r="O422" s="34">
        <f t="shared" si="284"/>
        <v>134472.95000000001</v>
      </c>
      <c r="P422" s="34">
        <f t="shared" si="284"/>
        <v>138000</v>
      </c>
      <c r="Q422" s="34">
        <f t="shared" si="284"/>
        <v>121464.85</v>
      </c>
      <c r="R422" s="34">
        <f t="shared" si="284"/>
        <v>138000</v>
      </c>
      <c r="S422" s="37">
        <f>SUM(S420:S421)</f>
        <v>108411.44</v>
      </c>
      <c r="U422" s="37">
        <f t="shared" ref="U422:X422" si="285">SUM(U420:U421)</f>
        <v>138000</v>
      </c>
      <c r="V422" s="37">
        <f t="shared" si="285"/>
        <v>122789.29000000001</v>
      </c>
      <c r="W422" s="37">
        <f t="shared" si="285"/>
        <v>136000</v>
      </c>
      <c r="X422" s="37">
        <f t="shared" si="285"/>
        <v>128515.93000000001</v>
      </c>
      <c r="Y422" s="37">
        <f t="shared" ref="Y422:AF422" si="286">SUM(Y420:Y421)</f>
        <v>140000</v>
      </c>
      <c r="Z422" s="37">
        <f t="shared" si="286"/>
        <v>90769.41</v>
      </c>
      <c r="AA422" s="37">
        <f t="shared" si="286"/>
        <v>145000</v>
      </c>
      <c r="AB422" s="35">
        <f t="shared" si="286"/>
        <v>71002.06</v>
      </c>
      <c r="AC422" s="137">
        <f t="shared" si="286"/>
        <v>145000</v>
      </c>
      <c r="AD422" s="137">
        <f t="shared" si="286"/>
        <v>0</v>
      </c>
      <c r="AE422" s="137">
        <f t="shared" si="286"/>
        <v>0</v>
      </c>
      <c r="AF422" s="36">
        <f t="shared" si="286"/>
        <v>0</v>
      </c>
    </row>
    <row r="423" spans="1:32" x14ac:dyDescent="0.25">
      <c r="A423" s="28" t="s">
        <v>586</v>
      </c>
      <c r="B423" s="29" t="s">
        <v>587</v>
      </c>
      <c r="C423" s="25"/>
      <c r="D423" s="25"/>
      <c r="E423" s="25"/>
      <c r="F423" s="25"/>
      <c r="G423" s="25"/>
    </row>
    <row r="424" spans="1:32" x14ac:dyDescent="0.25">
      <c r="A424" s="28" t="s">
        <v>588</v>
      </c>
      <c r="B424" s="29" t="s">
        <v>589</v>
      </c>
      <c r="C424" s="25">
        <v>2600</v>
      </c>
      <c r="D424" s="25">
        <v>2600</v>
      </c>
      <c r="E424" s="25">
        <v>5200</v>
      </c>
      <c r="F424" s="25">
        <v>2600</v>
      </c>
      <c r="G424" s="25">
        <v>0</v>
      </c>
      <c r="H424" s="25">
        <v>2600</v>
      </c>
      <c r="I424" s="25">
        <v>2600</v>
      </c>
      <c r="J424" s="25">
        <v>0</v>
      </c>
      <c r="K424" s="25">
        <v>2600</v>
      </c>
      <c r="L424" s="25">
        <v>2600</v>
      </c>
      <c r="M424" s="25">
        <v>5200</v>
      </c>
      <c r="N424" s="25">
        <v>2600</v>
      </c>
      <c r="O424" s="25">
        <v>2600</v>
      </c>
      <c r="P424" s="25">
        <v>2600</v>
      </c>
      <c r="Q424" s="25">
        <v>0</v>
      </c>
      <c r="R424" s="25">
        <v>2600</v>
      </c>
      <c r="S424" s="25">
        <v>5200</v>
      </c>
      <c r="U424" s="25">
        <v>2600</v>
      </c>
      <c r="V424" s="25">
        <v>3100</v>
      </c>
      <c r="W424" s="25">
        <v>2600</v>
      </c>
      <c r="X424" s="25">
        <v>2600</v>
      </c>
      <c r="Y424" s="25">
        <v>2600</v>
      </c>
      <c r="Z424" s="25">
        <v>0</v>
      </c>
      <c r="AA424" s="25">
        <v>2600</v>
      </c>
      <c r="AB424" s="26">
        <v>0</v>
      </c>
      <c r="AC424" s="136">
        <v>2600</v>
      </c>
    </row>
    <row r="425" spans="1:32" x14ac:dyDescent="0.25">
      <c r="A425" s="32"/>
      <c r="B425" s="61" t="s">
        <v>24</v>
      </c>
      <c r="C425" s="34">
        <f t="shared" ref="C425:Q425" si="287">SUM(C424)</f>
        <v>2600</v>
      </c>
      <c r="D425" s="34">
        <f t="shared" si="287"/>
        <v>2600</v>
      </c>
      <c r="E425" s="34">
        <f t="shared" si="287"/>
        <v>5200</v>
      </c>
      <c r="F425" s="34">
        <f t="shared" si="287"/>
        <v>2600</v>
      </c>
      <c r="G425" s="34">
        <f t="shared" si="287"/>
        <v>0</v>
      </c>
      <c r="H425" s="34">
        <f t="shared" si="287"/>
        <v>2600</v>
      </c>
      <c r="I425" s="34">
        <f t="shared" si="287"/>
        <v>2600</v>
      </c>
      <c r="J425" s="34">
        <f t="shared" si="287"/>
        <v>0</v>
      </c>
      <c r="K425" s="34">
        <f t="shared" si="287"/>
        <v>2600</v>
      </c>
      <c r="L425" s="34">
        <f t="shared" si="287"/>
        <v>2600</v>
      </c>
      <c r="M425" s="34">
        <f t="shared" si="287"/>
        <v>5200</v>
      </c>
      <c r="N425" s="34">
        <f t="shared" si="287"/>
        <v>2600</v>
      </c>
      <c r="O425" s="34">
        <f t="shared" si="287"/>
        <v>2600</v>
      </c>
      <c r="P425" s="34">
        <f t="shared" si="287"/>
        <v>2600</v>
      </c>
      <c r="Q425" s="34">
        <f t="shared" si="287"/>
        <v>0</v>
      </c>
      <c r="R425" s="34">
        <f t="shared" ref="R425:X425" si="288">SUM(R424)</f>
        <v>2600</v>
      </c>
      <c r="S425" s="34">
        <f>SUM(S424)</f>
        <v>5200</v>
      </c>
      <c r="T425" s="34">
        <f t="shared" si="288"/>
        <v>0</v>
      </c>
      <c r="U425" s="34">
        <f t="shared" si="288"/>
        <v>2600</v>
      </c>
      <c r="V425" s="34">
        <f t="shared" si="288"/>
        <v>3100</v>
      </c>
      <c r="W425" s="34">
        <f t="shared" si="288"/>
        <v>2600</v>
      </c>
      <c r="X425" s="34">
        <f t="shared" si="288"/>
        <v>2600</v>
      </c>
      <c r="Y425" s="34">
        <f t="shared" ref="Y425:Z425" si="289">SUM(Y424)</f>
        <v>2600</v>
      </c>
      <c r="Z425" s="34">
        <f t="shared" si="289"/>
        <v>0</v>
      </c>
      <c r="AA425" s="34">
        <f t="shared" ref="AA425:AF425" si="290">SUM(AA424)</f>
        <v>2600</v>
      </c>
      <c r="AB425" s="35">
        <f t="shared" si="290"/>
        <v>0</v>
      </c>
      <c r="AC425" s="137">
        <f t="shared" si="290"/>
        <v>2600</v>
      </c>
      <c r="AD425" s="137">
        <f t="shared" si="290"/>
        <v>0</v>
      </c>
      <c r="AE425" s="137">
        <f t="shared" si="290"/>
        <v>0</v>
      </c>
      <c r="AF425" s="36">
        <f t="shared" si="290"/>
        <v>0</v>
      </c>
    </row>
    <row r="426" spans="1:32" x14ac:dyDescent="0.25">
      <c r="A426" s="51"/>
      <c r="B426" s="52" t="s">
        <v>590</v>
      </c>
      <c r="C426" s="53">
        <f t="shared" ref="C426:Q426" si="291">SUM(C418+C422+C425)</f>
        <v>285430</v>
      </c>
      <c r="D426" s="53">
        <f t="shared" si="291"/>
        <v>279976</v>
      </c>
      <c r="E426" s="53">
        <f t="shared" si="291"/>
        <v>332418.34999999998</v>
      </c>
      <c r="F426" s="53">
        <f t="shared" si="291"/>
        <v>279791</v>
      </c>
      <c r="G426" s="53">
        <f t="shared" si="291"/>
        <v>213422.47999999998</v>
      </c>
      <c r="H426" s="53">
        <f t="shared" si="291"/>
        <v>311644.03000000003</v>
      </c>
      <c r="I426" s="53">
        <f t="shared" si="291"/>
        <v>291865</v>
      </c>
      <c r="J426" s="53">
        <f t="shared" si="291"/>
        <v>280706.02999999997</v>
      </c>
      <c r="K426" s="53">
        <f t="shared" si="291"/>
        <v>301653.77</v>
      </c>
      <c r="L426" s="53">
        <f t="shared" si="291"/>
        <v>213416.51</v>
      </c>
      <c r="M426" s="53">
        <f t="shared" si="291"/>
        <v>353667.13</v>
      </c>
      <c r="N426" s="53">
        <f t="shared" si="291"/>
        <v>304082</v>
      </c>
      <c r="O426" s="53">
        <f t="shared" si="291"/>
        <v>323288.07</v>
      </c>
      <c r="P426" s="53">
        <f t="shared" si="291"/>
        <v>319486</v>
      </c>
      <c r="Q426" s="53">
        <f t="shared" si="291"/>
        <v>306784.71000000002</v>
      </c>
      <c r="R426" s="53">
        <f t="shared" ref="R426:S426" si="292">SUM(R418+R422+R425)</f>
        <v>341578</v>
      </c>
      <c r="S426" s="53">
        <f t="shared" si="292"/>
        <v>294387.89</v>
      </c>
      <c r="T426" s="8">
        <f>(P426-N426)/N426</f>
        <v>5.0657388467584399E-2</v>
      </c>
      <c r="U426" s="53">
        <f t="shared" ref="U426:X426" si="293">SUM(U418+U422+U425)</f>
        <v>340191</v>
      </c>
      <c r="V426" s="53">
        <f t="shared" si="293"/>
        <v>319345.62</v>
      </c>
      <c r="W426" s="53">
        <f t="shared" si="293"/>
        <v>380664</v>
      </c>
      <c r="X426" s="53">
        <f t="shared" si="293"/>
        <v>346998.51</v>
      </c>
      <c r="Y426" s="53">
        <f>SUM(Y418+Y422+Y425)</f>
        <v>404887</v>
      </c>
      <c r="Z426" s="53">
        <f>SUM(Z418+Z422+Z425)</f>
        <v>280664.73</v>
      </c>
      <c r="AA426" s="53">
        <f t="shared" ref="AA426:AF426" si="294">SUM(AA418+AA422+AA425)</f>
        <v>452247</v>
      </c>
      <c r="AB426" s="54">
        <f t="shared" si="294"/>
        <v>228665.84999999998</v>
      </c>
      <c r="AC426" s="139">
        <f t="shared" si="294"/>
        <v>425931</v>
      </c>
      <c r="AD426" s="139">
        <f t="shared" si="294"/>
        <v>0</v>
      </c>
      <c r="AE426" s="139">
        <f t="shared" si="294"/>
        <v>0</v>
      </c>
      <c r="AF426" s="55">
        <f t="shared" si="294"/>
        <v>0</v>
      </c>
    </row>
    <row r="427" spans="1:32" x14ac:dyDescent="0.25">
      <c r="A427" s="56" t="s">
        <v>591</v>
      </c>
      <c r="B427" s="57" t="s">
        <v>592</v>
      </c>
      <c r="C427" s="25"/>
      <c r="D427" s="25"/>
      <c r="E427" s="25"/>
      <c r="F427" s="25"/>
      <c r="G427" s="25"/>
    </row>
    <row r="428" spans="1:32" x14ac:dyDescent="0.25">
      <c r="A428" s="28" t="s">
        <v>593</v>
      </c>
      <c r="B428" s="29" t="s">
        <v>594</v>
      </c>
      <c r="C428" s="25"/>
      <c r="D428" s="25"/>
      <c r="E428" s="25"/>
      <c r="F428" s="25"/>
      <c r="G428" s="25"/>
    </row>
    <row r="429" spans="1:32" x14ac:dyDescent="0.25">
      <c r="A429" s="28" t="s">
        <v>595</v>
      </c>
      <c r="B429" s="29" t="s">
        <v>161</v>
      </c>
      <c r="C429" s="25">
        <v>300</v>
      </c>
      <c r="D429" s="25">
        <v>300</v>
      </c>
      <c r="E429" s="25">
        <v>27.75</v>
      </c>
      <c r="F429" s="25">
        <v>100</v>
      </c>
      <c r="G429" s="25">
        <v>0</v>
      </c>
      <c r="H429" s="25">
        <v>0</v>
      </c>
      <c r="I429" s="25">
        <v>100</v>
      </c>
      <c r="J429" s="25">
        <v>0</v>
      </c>
      <c r="K429" s="25">
        <v>100</v>
      </c>
      <c r="L429" s="25">
        <v>22</v>
      </c>
      <c r="M429" s="25">
        <v>22</v>
      </c>
      <c r="N429" s="25">
        <v>100</v>
      </c>
      <c r="O429" s="25">
        <v>0</v>
      </c>
      <c r="P429" s="25">
        <v>100</v>
      </c>
      <c r="Q429" s="25">
        <v>25</v>
      </c>
      <c r="R429" s="25">
        <v>100</v>
      </c>
      <c r="S429" s="25">
        <v>25</v>
      </c>
      <c r="U429" s="25">
        <v>50</v>
      </c>
      <c r="V429" s="25">
        <v>25</v>
      </c>
      <c r="W429" s="25">
        <v>50</v>
      </c>
      <c r="X429" s="25">
        <v>25</v>
      </c>
      <c r="Y429" s="25">
        <v>25</v>
      </c>
      <c r="Z429" s="25">
        <v>25</v>
      </c>
      <c r="AA429" s="25">
        <v>25</v>
      </c>
      <c r="AB429" s="26">
        <v>25</v>
      </c>
      <c r="AC429" s="136">
        <v>25</v>
      </c>
    </row>
    <row r="430" spans="1:32" x14ac:dyDescent="0.25">
      <c r="A430" s="28" t="s">
        <v>596</v>
      </c>
      <c r="B430" s="29" t="s">
        <v>45</v>
      </c>
      <c r="C430" s="25">
        <v>1500</v>
      </c>
      <c r="D430" s="25">
        <v>1500</v>
      </c>
      <c r="E430" s="25">
        <v>1200</v>
      </c>
      <c r="F430" s="25">
        <v>1500</v>
      </c>
      <c r="G430" s="25">
        <v>1100</v>
      </c>
      <c r="H430" s="25">
        <v>1100</v>
      </c>
      <c r="I430" s="25">
        <v>1500</v>
      </c>
      <c r="J430" s="25">
        <v>1400</v>
      </c>
      <c r="K430" s="25">
        <v>1500</v>
      </c>
      <c r="L430" s="25">
        <v>1000</v>
      </c>
      <c r="M430" s="25">
        <v>1000</v>
      </c>
      <c r="N430" s="25">
        <v>1500</v>
      </c>
      <c r="O430" s="25">
        <v>1311.99</v>
      </c>
      <c r="P430" s="25">
        <v>1500</v>
      </c>
      <c r="Q430" s="25">
        <v>1024.1500000000001</v>
      </c>
      <c r="R430" s="25">
        <v>1500</v>
      </c>
      <c r="S430" s="25">
        <v>1200</v>
      </c>
      <c r="U430" s="25">
        <v>1500</v>
      </c>
      <c r="V430" s="25">
        <v>1200</v>
      </c>
      <c r="W430" s="25">
        <v>1500</v>
      </c>
      <c r="X430" s="25">
        <v>1500</v>
      </c>
      <c r="Y430" s="25">
        <v>1500</v>
      </c>
      <c r="Z430" s="25">
        <v>1650</v>
      </c>
      <c r="AA430" s="25">
        <v>1800</v>
      </c>
      <c r="AB430" s="26">
        <v>500</v>
      </c>
      <c r="AC430" s="136">
        <v>750</v>
      </c>
    </row>
    <row r="431" spans="1:32" x14ac:dyDescent="0.25">
      <c r="A431" s="32"/>
      <c r="B431" s="61" t="s">
        <v>24</v>
      </c>
      <c r="C431" s="34">
        <f t="shared" ref="C431:R431" si="295">SUM(C429:C430)</f>
        <v>1800</v>
      </c>
      <c r="D431" s="34">
        <f t="shared" si="295"/>
        <v>1800</v>
      </c>
      <c r="E431" s="34">
        <f t="shared" si="295"/>
        <v>1227.75</v>
      </c>
      <c r="F431" s="34">
        <f t="shared" si="295"/>
        <v>1600</v>
      </c>
      <c r="G431" s="34">
        <f t="shared" si="295"/>
        <v>1100</v>
      </c>
      <c r="H431" s="34">
        <f t="shared" si="295"/>
        <v>1100</v>
      </c>
      <c r="I431" s="34">
        <f t="shared" si="295"/>
        <v>1600</v>
      </c>
      <c r="J431" s="34">
        <f t="shared" si="295"/>
        <v>1400</v>
      </c>
      <c r="K431" s="34">
        <f t="shared" si="295"/>
        <v>1600</v>
      </c>
      <c r="L431" s="34">
        <f t="shared" si="295"/>
        <v>1022</v>
      </c>
      <c r="M431" s="34">
        <f t="shared" si="295"/>
        <v>1022</v>
      </c>
      <c r="N431" s="34">
        <f t="shared" si="295"/>
        <v>1600</v>
      </c>
      <c r="O431" s="34">
        <f t="shared" si="295"/>
        <v>1311.99</v>
      </c>
      <c r="P431" s="34">
        <f t="shared" si="295"/>
        <v>1600</v>
      </c>
      <c r="Q431" s="34">
        <f t="shared" si="295"/>
        <v>1049.1500000000001</v>
      </c>
      <c r="R431" s="34">
        <f t="shared" si="295"/>
        <v>1600</v>
      </c>
      <c r="S431" s="37">
        <f>SUM(S429:S430)</f>
        <v>1225</v>
      </c>
      <c r="U431" s="37">
        <f t="shared" ref="U431:X431" si="296">SUM(U429:U430)</f>
        <v>1550</v>
      </c>
      <c r="V431" s="37">
        <f t="shared" si="296"/>
        <v>1225</v>
      </c>
      <c r="W431" s="37">
        <f t="shared" si="296"/>
        <v>1550</v>
      </c>
      <c r="X431" s="37">
        <f t="shared" si="296"/>
        <v>1525</v>
      </c>
      <c r="Y431" s="37">
        <f t="shared" ref="Y431:AF431" si="297">SUM(Y429:Y430)</f>
        <v>1525</v>
      </c>
      <c r="Z431" s="37">
        <f t="shared" si="297"/>
        <v>1675</v>
      </c>
      <c r="AA431" s="37">
        <f t="shared" si="297"/>
        <v>1825</v>
      </c>
      <c r="AB431" s="35">
        <f t="shared" si="297"/>
        <v>525</v>
      </c>
      <c r="AC431" s="137">
        <f t="shared" si="297"/>
        <v>775</v>
      </c>
      <c r="AD431" s="137">
        <f t="shared" si="297"/>
        <v>0</v>
      </c>
      <c r="AE431" s="137">
        <f t="shared" si="297"/>
        <v>0</v>
      </c>
      <c r="AF431" s="36">
        <f t="shared" si="297"/>
        <v>0</v>
      </c>
    </row>
    <row r="432" spans="1:32" x14ac:dyDescent="0.25">
      <c r="A432" s="28" t="s">
        <v>597</v>
      </c>
      <c r="B432" s="29" t="s">
        <v>598</v>
      </c>
      <c r="C432" s="25"/>
      <c r="D432" s="25"/>
      <c r="E432" s="25"/>
      <c r="F432" s="25"/>
      <c r="G432" s="25"/>
    </row>
    <row r="433" spans="1:32" x14ac:dyDescent="0.25">
      <c r="A433" s="28" t="s">
        <v>599</v>
      </c>
      <c r="B433" s="29" t="s">
        <v>600</v>
      </c>
      <c r="C433" s="25">
        <v>700</v>
      </c>
      <c r="D433" s="25">
        <v>400</v>
      </c>
      <c r="E433" s="25">
        <v>713</v>
      </c>
      <c r="F433" s="25">
        <v>400</v>
      </c>
      <c r="G433" s="25">
        <v>0</v>
      </c>
      <c r="H433" s="25">
        <v>405</v>
      </c>
      <c r="I433" s="25">
        <v>750</v>
      </c>
      <c r="J433" s="25">
        <v>438</v>
      </c>
      <c r="K433" s="25">
        <v>450</v>
      </c>
      <c r="L433" s="25">
        <v>0</v>
      </c>
      <c r="M433" s="25">
        <v>396</v>
      </c>
      <c r="N433" s="25">
        <v>750</v>
      </c>
      <c r="O433" s="25">
        <v>896.75</v>
      </c>
      <c r="P433" s="25">
        <v>900</v>
      </c>
      <c r="Q433" s="25">
        <v>871</v>
      </c>
      <c r="R433" s="25">
        <v>900</v>
      </c>
      <c r="S433" s="25">
        <v>1227</v>
      </c>
      <c r="U433" s="25">
        <v>900</v>
      </c>
      <c r="V433" s="25">
        <v>1630</v>
      </c>
      <c r="W433" s="25">
        <v>1000</v>
      </c>
      <c r="X433" s="25">
        <v>721</v>
      </c>
      <c r="Y433" s="25">
        <v>1300</v>
      </c>
      <c r="Z433" s="25">
        <v>0</v>
      </c>
      <c r="AA433" s="25">
        <v>1300</v>
      </c>
      <c r="AB433" s="26">
        <v>0</v>
      </c>
      <c r="AC433" s="136">
        <v>1300</v>
      </c>
    </row>
    <row r="434" spans="1:32" x14ac:dyDescent="0.25">
      <c r="A434" s="32"/>
      <c r="B434" s="61" t="s">
        <v>24</v>
      </c>
      <c r="C434" s="34">
        <f t="shared" ref="C434:Q434" si="298">SUM(C433)</f>
        <v>700</v>
      </c>
      <c r="D434" s="34">
        <f t="shared" si="298"/>
        <v>400</v>
      </c>
      <c r="E434" s="34">
        <f t="shared" si="298"/>
        <v>713</v>
      </c>
      <c r="F434" s="34">
        <f t="shared" si="298"/>
        <v>400</v>
      </c>
      <c r="G434" s="34">
        <f t="shared" si="298"/>
        <v>0</v>
      </c>
      <c r="H434" s="34">
        <f t="shared" si="298"/>
        <v>405</v>
      </c>
      <c r="I434" s="34">
        <f t="shared" si="298"/>
        <v>750</v>
      </c>
      <c r="J434" s="34">
        <f t="shared" si="298"/>
        <v>438</v>
      </c>
      <c r="K434" s="34">
        <f t="shared" si="298"/>
        <v>450</v>
      </c>
      <c r="L434" s="34">
        <f t="shared" si="298"/>
        <v>0</v>
      </c>
      <c r="M434" s="34">
        <f t="shared" si="298"/>
        <v>396</v>
      </c>
      <c r="N434" s="34">
        <f t="shared" si="298"/>
        <v>750</v>
      </c>
      <c r="O434" s="34">
        <f t="shared" si="298"/>
        <v>896.75</v>
      </c>
      <c r="P434" s="34">
        <f t="shared" si="298"/>
        <v>900</v>
      </c>
      <c r="Q434" s="34">
        <f t="shared" si="298"/>
        <v>871</v>
      </c>
      <c r="R434" s="34">
        <f t="shared" ref="R434" si="299">SUM(R433)</f>
        <v>900</v>
      </c>
      <c r="S434" s="37">
        <f>SUM(S433)</f>
        <v>1227</v>
      </c>
      <c r="U434" s="37">
        <f t="shared" ref="U434:X434" si="300">SUM(U433)</f>
        <v>900</v>
      </c>
      <c r="V434" s="37">
        <f t="shared" si="300"/>
        <v>1630</v>
      </c>
      <c r="W434" s="37">
        <f t="shared" si="300"/>
        <v>1000</v>
      </c>
      <c r="X434" s="37">
        <f t="shared" si="300"/>
        <v>721</v>
      </c>
      <c r="Y434" s="37">
        <f t="shared" ref="Y434:Z434" si="301">SUM(Y433)</f>
        <v>1300</v>
      </c>
      <c r="Z434" s="37">
        <f t="shared" si="301"/>
        <v>0</v>
      </c>
      <c r="AA434" s="37">
        <f t="shared" ref="AA434:AF434" si="302">SUM(AA433)</f>
        <v>1300</v>
      </c>
      <c r="AB434" s="35">
        <f t="shared" si="302"/>
        <v>0</v>
      </c>
      <c r="AC434" s="137">
        <f t="shared" si="302"/>
        <v>1300</v>
      </c>
      <c r="AD434" s="137">
        <f t="shared" si="302"/>
        <v>0</v>
      </c>
      <c r="AE434" s="137">
        <f t="shared" si="302"/>
        <v>0</v>
      </c>
      <c r="AF434" s="36">
        <f t="shared" si="302"/>
        <v>0</v>
      </c>
    </row>
    <row r="435" spans="1:32" x14ac:dyDescent="0.25">
      <c r="A435" s="51"/>
      <c r="B435" s="52" t="s">
        <v>601</v>
      </c>
      <c r="C435" s="53">
        <f t="shared" ref="C435:S435" si="303">SUM(C431+C434)</f>
        <v>2500</v>
      </c>
      <c r="D435" s="53">
        <f t="shared" si="303"/>
        <v>2200</v>
      </c>
      <c r="E435" s="53">
        <f t="shared" si="303"/>
        <v>1940.75</v>
      </c>
      <c r="F435" s="53">
        <f t="shared" si="303"/>
        <v>2000</v>
      </c>
      <c r="G435" s="53">
        <f t="shared" si="303"/>
        <v>1100</v>
      </c>
      <c r="H435" s="53">
        <f t="shared" si="303"/>
        <v>1505</v>
      </c>
      <c r="I435" s="53">
        <f t="shared" si="303"/>
        <v>2350</v>
      </c>
      <c r="J435" s="53">
        <f t="shared" si="303"/>
        <v>1838</v>
      </c>
      <c r="K435" s="53">
        <f t="shared" si="303"/>
        <v>2050</v>
      </c>
      <c r="L435" s="53">
        <f t="shared" si="303"/>
        <v>1022</v>
      </c>
      <c r="M435" s="53">
        <f t="shared" si="303"/>
        <v>1418</v>
      </c>
      <c r="N435" s="53">
        <f t="shared" si="303"/>
        <v>2350</v>
      </c>
      <c r="O435" s="53">
        <f t="shared" si="303"/>
        <v>2208.7399999999998</v>
      </c>
      <c r="P435" s="53">
        <f t="shared" si="303"/>
        <v>2500</v>
      </c>
      <c r="Q435" s="53">
        <f t="shared" si="303"/>
        <v>1920.15</v>
      </c>
      <c r="R435" s="53">
        <f t="shared" si="303"/>
        <v>2500</v>
      </c>
      <c r="S435" s="53">
        <f t="shared" si="303"/>
        <v>2452</v>
      </c>
      <c r="T435" s="8">
        <f>(P435-N435)/N435</f>
        <v>6.3829787234042548E-2</v>
      </c>
      <c r="U435" s="53">
        <f t="shared" ref="U435:X435" si="304">SUM(U431+U434)</f>
        <v>2450</v>
      </c>
      <c r="V435" s="53">
        <f t="shared" si="304"/>
        <v>2855</v>
      </c>
      <c r="W435" s="53">
        <f t="shared" si="304"/>
        <v>2550</v>
      </c>
      <c r="X435" s="53">
        <f t="shared" si="304"/>
        <v>2246</v>
      </c>
      <c r="Y435" s="53">
        <f t="shared" ref="Y435:Z435" si="305">SUM(Y431+Y434)</f>
        <v>2825</v>
      </c>
      <c r="Z435" s="53">
        <f t="shared" si="305"/>
        <v>1675</v>
      </c>
      <c r="AA435" s="53">
        <f t="shared" ref="AA435:AF435" si="306">SUM(AA431+AA434)</f>
        <v>3125</v>
      </c>
      <c r="AB435" s="54">
        <f t="shared" si="306"/>
        <v>525</v>
      </c>
      <c r="AC435" s="139">
        <f t="shared" si="306"/>
        <v>2075</v>
      </c>
      <c r="AD435" s="139">
        <f t="shared" si="306"/>
        <v>0</v>
      </c>
      <c r="AE435" s="139">
        <f t="shared" si="306"/>
        <v>0</v>
      </c>
      <c r="AF435" s="55">
        <f t="shared" si="306"/>
        <v>0</v>
      </c>
    </row>
    <row r="436" spans="1:32" x14ac:dyDescent="0.25">
      <c r="A436" s="56" t="s">
        <v>602</v>
      </c>
      <c r="B436" s="57" t="s">
        <v>603</v>
      </c>
      <c r="C436" s="25"/>
      <c r="D436" s="25"/>
      <c r="E436" s="25"/>
      <c r="F436" s="25"/>
      <c r="G436" s="25"/>
    </row>
    <row r="437" spans="1:32" x14ac:dyDescent="0.25">
      <c r="A437" s="28" t="s">
        <v>604</v>
      </c>
      <c r="B437" s="29" t="s">
        <v>587</v>
      </c>
      <c r="C437" s="25"/>
      <c r="D437" s="25"/>
      <c r="E437" s="25"/>
      <c r="F437" s="25"/>
      <c r="G437" s="25"/>
    </row>
    <row r="438" spans="1:32" x14ac:dyDescent="0.25">
      <c r="A438" s="28" t="s">
        <v>605</v>
      </c>
      <c r="B438" s="29" t="s">
        <v>606</v>
      </c>
      <c r="C438" s="25">
        <v>9200</v>
      </c>
      <c r="D438" s="25">
        <v>9500</v>
      </c>
      <c r="E438" s="25">
        <v>7845.25</v>
      </c>
      <c r="F438" s="25">
        <v>9500</v>
      </c>
      <c r="G438" s="25">
        <v>7117.4</v>
      </c>
      <c r="H438" s="25">
        <v>7117.4</v>
      </c>
      <c r="I438" s="25">
        <v>8000</v>
      </c>
      <c r="J438" s="25">
        <v>10210.84</v>
      </c>
      <c r="K438" s="25">
        <v>8000</v>
      </c>
      <c r="L438" s="25">
        <v>7733.92</v>
      </c>
      <c r="M438" s="25">
        <v>7733.92</v>
      </c>
      <c r="N438" s="25">
        <v>11200</v>
      </c>
      <c r="O438" s="25">
        <v>8860.4599999999991</v>
      </c>
      <c r="P438" s="25">
        <v>11200</v>
      </c>
      <c r="Q438" s="25">
        <v>7310.19</v>
      </c>
      <c r="R438" s="25">
        <v>11200</v>
      </c>
      <c r="S438" s="25">
        <v>9745.34</v>
      </c>
      <c r="U438" s="25">
        <v>15000</v>
      </c>
      <c r="V438" s="25">
        <v>13513.02</v>
      </c>
      <c r="W438" s="25">
        <v>11200</v>
      </c>
      <c r="X438" s="25">
        <v>11468.75</v>
      </c>
      <c r="Y438" s="25">
        <v>11200</v>
      </c>
      <c r="Z438" s="25">
        <v>9600</v>
      </c>
      <c r="AA438" s="25">
        <v>11500</v>
      </c>
      <c r="AB438" s="26">
        <v>7100</v>
      </c>
      <c r="AC438" s="136">
        <v>11500</v>
      </c>
    </row>
    <row r="439" spans="1:32" x14ac:dyDescent="0.25">
      <c r="A439" s="32"/>
      <c r="B439" s="103" t="s">
        <v>78</v>
      </c>
      <c r="C439" s="34">
        <f t="shared" ref="C439:S440" si="307">SUM(C438)</f>
        <v>9200</v>
      </c>
      <c r="D439" s="34">
        <f t="shared" si="307"/>
        <v>9500</v>
      </c>
      <c r="E439" s="34">
        <f t="shared" si="307"/>
        <v>7845.25</v>
      </c>
      <c r="F439" s="34">
        <f t="shared" si="307"/>
        <v>9500</v>
      </c>
      <c r="G439" s="34">
        <f t="shared" si="307"/>
        <v>7117.4</v>
      </c>
      <c r="H439" s="34">
        <f t="shared" si="307"/>
        <v>7117.4</v>
      </c>
      <c r="I439" s="34">
        <f t="shared" si="307"/>
        <v>8000</v>
      </c>
      <c r="J439" s="34">
        <f t="shared" si="307"/>
        <v>10210.84</v>
      </c>
      <c r="K439" s="34">
        <f t="shared" si="307"/>
        <v>8000</v>
      </c>
      <c r="L439" s="34">
        <f t="shared" si="307"/>
        <v>7733.92</v>
      </c>
      <c r="M439" s="34">
        <f t="shared" si="307"/>
        <v>7733.92</v>
      </c>
      <c r="N439" s="34">
        <f t="shared" si="307"/>
        <v>11200</v>
      </c>
      <c r="O439" s="34">
        <f t="shared" si="307"/>
        <v>8860.4599999999991</v>
      </c>
      <c r="P439" s="34">
        <f t="shared" si="307"/>
        <v>11200</v>
      </c>
      <c r="Q439" s="34">
        <f t="shared" si="307"/>
        <v>7310.19</v>
      </c>
      <c r="R439" s="34">
        <f t="shared" si="307"/>
        <v>11200</v>
      </c>
      <c r="S439" s="37">
        <f>SUM(S438)</f>
        <v>9745.34</v>
      </c>
      <c r="U439" s="37">
        <f t="shared" ref="U439:X440" si="308">SUM(U438)</f>
        <v>15000</v>
      </c>
      <c r="V439" s="37">
        <f t="shared" si="308"/>
        <v>13513.02</v>
      </c>
      <c r="W439" s="37">
        <f t="shared" si="308"/>
        <v>11200</v>
      </c>
      <c r="X439" s="37">
        <f t="shared" si="308"/>
        <v>11468.75</v>
      </c>
      <c r="Y439" s="37">
        <f>SUM(Y438)</f>
        <v>11200</v>
      </c>
      <c r="Z439" s="37">
        <f>SUM(Z438)</f>
        <v>9600</v>
      </c>
      <c r="AA439" s="37">
        <f t="shared" ref="AA439:AF439" si="309">SUM(AA438)</f>
        <v>11500</v>
      </c>
      <c r="AB439" s="35">
        <f t="shared" si="309"/>
        <v>7100</v>
      </c>
      <c r="AC439" s="137">
        <f t="shared" si="309"/>
        <v>11500</v>
      </c>
      <c r="AD439" s="137">
        <f t="shared" si="309"/>
        <v>0</v>
      </c>
      <c r="AE439" s="137">
        <f t="shared" si="309"/>
        <v>0</v>
      </c>
      <c r="AF439" s="36">
        <f t="shared" si="309"/>
        <v>0</v>
      </c>
    </row>
    <row r="440" spans="1:32" x14ac:dyDescent="0.25">
      <c r="A440" s="51"/>
      <c r="B440" s="52" t="s">
        <v>607</v>
      </c>
      <c r="C440" s="53">
        <f t="shared" si="307"/>
        <v>9200</v>
      </c>
      <c r="D440" s="53">
        <f t="shared" si="307"/>
        <v>9500</v>
      </c>
      <c r="E440" s="53">
        <f t="shared" si="307"/>
        <v>7845.25</v>
      </c>
      <c r="F440" s="53">
        <f t="shared" si="307"/>
        <v>9500</v>
      </c>
      <c r="G440" s="53">
        <f t="shared" si="307"/>
        <v>7117.4</v>
      </c>
      <c r="H440" s="53">
        <f t="shared" si="307"/>
        <v>7117.4</v>
      </c>
      <c r="I440" s="53">
        <f t="shared" si="307"/>
        <v>8000</v>
      </c>
      <c r="J440" s="53">
        <f t="shared" si="307"/>
        <v>10210.84</v>
      </c>
      <c r="K440" s="53">
        <f t="shared" si="307"/>
        <v>8000</v>
      </c>
      <c r="L440" s="53">
        <f t="shared" si="307"/>
        <v>7733.92</v>
      </c>
      <c r="M440" s="53">
        <f t="shared" si="307"/>
        <v>7733.92</v>
      </c>
      <c r="N440" s="53">
        <f t="shared" si="307"/>
        <v>11200</v>
      </c>
      <c r="O440" s="53">
        <f t="shared" si="307"/>
        <v>8860.4599999999991</v>
      </c>
      <c r="P440" s="53">
        <f t="shared" si="307"/>
        <v>11200</v>
      </c>
      <c r="Q440" s="53">
        <f t="shared" si="307"/>
        <v>7310.19</v>
      </c>
      <c r="R440" s="53">
        <f t="shared" si="307"/>
        <v>11200</v>
      </c>
      <c r="S440" s="53">
        <f t="shared" si="307"/>
        <v>9745.34</v>
      </c>
      <c r="T440" s="53">
        <f>SUM(T439)</f>
        <v>0</v>
      </c>
      <c r="U440" s="53">
        <f t="shared" si="308"/>
        <v>15000</v>
      </c>
      <c r="V440" s="53">
        <f t="shared" si="308"/>
        <v>13513.02</v>
      </c>
      <c r="W440" s="53">
        <f t="shared" si="308"/>
        <v>11200</v>
      </c>
      <c r="X440" s="53">
        <f t="shared" si="308"/>
        <v>11468.75</v>
      </c>
      <c r="Y440" s="53">
        <f t="shared" ref="Y440" si="310">SUM(Y439)</f>
        <v>11200</v>
      </c>
      <c r="Z440" s="53">
        <f t="shared" ref="Z440" si="311">SUM(Z439)</f>
        <v>9600</v>
      </c>
      <c r="AA440" s="53">
        <f t="shared" ref="AA440:AF440" si="312">SUM(AA439)</f>
        <v>11500</v>
      </c>
      <c r="AB440" s="54">
        <f t="shared" si="312"/>
        <v>7100</v>
      </c>
      <c r="AC440" s="139">
        <f t="shared" si="312"/>
        <v>11500</v>
      </c>
      <c r="AD440" s="139">
        <f t="shared" si="312"/>
        <v>0</v>
      </c>
      <c r="AE440" s="139">
        <f t="shared" si="312"/>
        <v>0</v>
      </c>
      <c r="AF440" s="55">
        <f t="shared" si="312"/>
        <v>0</v>
      </c>
    </row>
    <row r="441" spans="1:32" x14ac:dyDescent="0.25">
      <c r="A441" s="56" t="s">
        <v>608</v>
      </c>
      <c r="B441" s="57" t="s">
        <v>609</v>
      </c>
      <c r="C441" s="25"/>
      <c r="D441" s="25"/>
      <c r="E441" s="25"/>
      <c r="F441" s="25"/>
      <c r="G441" s="25"/>
    </row>
    <row r="442" spans="1:32" x14ac:dyDescent="0.25">
      <c r="A442" s="28" t="s">
        <v>610</v>
      </c>
      <c r="B442" s="29" t="s">
        <v>524</v>
      </c>
      <c r="C442" s="25"/>
      <c r="D442" s="25"/>
      <c r="E442" s="25"/>
      <c r="F442" s="25"/>
      <c r="G442" s="25"/>
    </row>
    <row r="443" spans="1:32" x14ac:dyDescent="0.25">
      <c r="A443" s="28" t="s">
        <v>611</v>
      </c>
      <c r="B443" s="29" t="s">
        <v>612</v>
      </c>
      <c r="C443" s="25">
        <v>17000</v>
      </c>
      <c r="D443" s="25">
        <v>17000</v>
      </c>
      <c r="E443" s="25">
        <v>17218.93</v>
      </c>
      <c r="F443" s="25">
        <v>18000</v>
      </c>
      <c r="G443" s="25">
        <v>17474.38</v>
      </c>
      <c r="H443" s="25">
        <v>17474.38</v>
      </c>
      <c r="I443" s="25">
        <v>18000</v>
      </c>
      <c r="J443" s="25">
        <v>17646.29</v>
      </c>
      <c r="K443" s="25">
        <v>18000</v>
      </c>
      <c r="L443" s="25">
        <v>20871.02</v>
      </c>
      <c r="M443" s="25">
        <v>20871.02</v>
      </c>
      <c r="N443" s="25">
        <v>19000</v>
      </c>
      <c r="O443" s="25">
        <v>17615.61</v>
      </c>
      <c r="P443" s="25">
        <v>19000</v>
      </c>
      <c r="Q443" s="25">
        <v>18080.599999999999</v>
      </c>
      <c r="R443" s="25">
        <v>20000</v>
      </c>
      <c r="S443" s="25">
        <v>25771.49</v>
      </c>
      <c r="U443" s="25">
        <v>26000</v>
      </c>
      <c r="V443" s="25">
        <v>30467.69</v>
      </c>
      <c r="W443" s="25">
        <v>32000</v>
      </c>
      <c r="X443" s="25">
        <v>26300.44</v>
      </c>
      <c r="Y443" s="25">
        <v>32000</v>
      </c>
      <c r="Z443" s="25">
        <v>26576.45</v>
      </c>
      <c r="AA443" s="25">
        <v>36000</v>
      </c>
      <c r="AB443" s="26">
        <v>19486.650000000001</v>
      </c>
      <c r="AC443" s="136">
        <v>40000</v>
      </c>
    </row>
    <row r="444" spans="1:32" x14ac:dyDescent="0.25">
      <c r="A444" s="32"/>
      <c r="B444" s="61" t="s">
        <v>24</v>
      </c>
      <c r="C444" s="34">
        <f t="shared" ref="C444:X444" si="313">SUM(C443)</f>
        <v>17000</v>
      </c>
      <c r="D444" s="34">
        <f t="shared" si="313"/>
        <v>17000</v>
      </c>
      <c r="E444" s="34">
        <f t="shared" si="313"/>
        <v>17218.93</v>
      </c>
      <c r="F444" s="34">
        <f t="shared" si="313"/>
        <v>18000</v>
      </c>
      <c r="G444" s="34">
        <f t="shared" si="313"/>
        <v>17474.38</v>
      </c>
      <c r="H444" s="34">
        <f t="shared" si="313"/>
        <v>17474.38</v>
      </c>
      <c r="I444" s="34">
        <f t="shared" si="313"/>
        <v>18000</v>
      </c>
      <c r="J444" s="34">
        <f t="shared" si="313"/>
        <v>17646.29</v>
      </c>
      <c r="K444" s="34">
        <f t="shared" si="313"/>
        <v>18000</v>
      </c>
      <c r="L444" s="34">
        <f t="shared" si="313"/>
        <v>20871.02</v>
      </c>
      <c r="M444" s="34">
        <f t="shared" si="313"/>
        <v>20871.02</v>
      </c>
      <c r="N444" s="34">
        <f t="shared" si="313"/>
        <v>19000</v>
      </c>
      <c r="O444" s="34">
        <f t="shared" si="313"/>
        <v>17615.61</v>
      </c>
      <c r="P444" s="34">
        <f t="shared" si="313"/>
        <v>19000</v>
      </c>
      <c r="Q444" s="34">
        <f t="shared" si="313"/>
        <v>18080.599999999999</v>
      </c>
      <c r="R444" s="34">
        <f t="shared" si="313"/>
        <v>20000</v>
      </c>
      <c r="S444" s="34">
        <f>SUM(S443)</f>
        <v>25771.49</v>
      </c>
      <c r="T444" s="34">
        <f t="shared" si="313"/>
        <v>0</v>
      </c>
      <c r="U444" s="34">
        <f t="shared" si="313"/>
        <v>26000</v>
      </c>
      <c r="V444" s="34">
        <f t="shared" si="313"/>
        <v>30467.69</v>
      </c>
      <c r="W444" s="34">
        <f t="shared" si="313"/>
        <v>32000</v>
      </c>
      <c r="X444" s="34">
        <f t="shared" si="313"/>
        <v>26300.44</v>
      </c>
      <c r="Y444" s="34">
        <f t="shared" ref="Y444:AF444" si="314">SUM(Y443)</f>
        <v>32000</v>
      </c>
      <c r="Z444" s="34">
        <f t="shared" si="314"/>
        <v>26576.45</v>
      </c>
      <c r="AA444" s="34">
        <f t="shared" si="314"/>
        <v>36000</v>
      </c>
      <c r="AB444" s="35">
        <f t="shared" si="314"/>
        <v>19486.650000000001</v>
      </c>
      <c r="AC444" s="137">
        <f t="shared" si="314"/>
        <v>40000</v>
      </c>
      <c r="AD444" s="137">
        <f t="shared" si="314"/>
        <v>0</v>
      </c>
      <c r="AE444" s="137">
        <f t="shared" si="314"/>
        <v>0</v>
      </c>
      <c r="AF444" s="36">
        <f t="shared" si="314"/>
        <v>0</v>
      </c>
    </row>
    <row r="445" spans="1:32" x14ac:dyDescent="0.25">
      <c r="A445" s="28" t="s">
        <v>613</v>
      </c>
      <c r="B445" s="104" t="s">
        <v>527</v>
      </c>
      <c r="C445" s="25"/>
      <c r="D445" s="25"/>
      <c r="E445" s="25"/>
      <c r="F445" s="25"/>
      <c r="G445" s="25"/>
    </row>
    <row r="446" spans="1:32" x14ac:dyDescent="0.25">
      <c r="A446" s="28" t="s">
        <v>614</v>
      </c>
      <c r="B446" s="29" t="s">
        <v>438</v>
      </c>
      <c r="C446" s="25">
        <v>500</v>
      </c>
      <c r="D446" s="25">
        <v>500</v>
      </c>
      <c r="E446" s="25">
        <v>0</v>
      </c>
      <c r="F446" s="25">
        <v>500</v>
      </c>
      <c r="G446" s="25">
        <v>0</v>
      </c>
      <c r="H446" s="25">
        <v>0</v>
      </c>
      <c r="I446" s="25">
        <v>400</v>
      </c>
      <c r="J446" s="25">
        <v>186.1</v>
      </c>
      <c r="K446" s="25">
        <v>400</v>
      </c>
      <c r="L446" s="25">
        <v>0</v>
      </c>
      <c r="M446" s="25">
        <v>82.41</v>
      </c>
      <c r="N446" s="25">
        <v>400</v>
      </c>
      <c r="O446" s="25">
        <v>0</v>
      </c>
      <c r="P446" s="25">
        <v>400</v>
      </c>
      <c r="Q446" s="25">
        <v>307.58999999999997</v>
      </c>
      <c r="R446" s="25">
        <v>400</v>
      </c>
      <c r="S446" s="25">
        <v>7.77</v>
      </c>
      <c r="U446" s="25">
        <v>400</v>
      </c>
      <c r="V446" s="25">
        <v>0</v>
      </c>
      <c r="W446" s="25">
        <v>400</v>
      </c>
      <c r="X446" s="25">
        <v>179.98</v>
      </c>
      <c r="Y446" s="25">
        <v>400</v>
      </c>
      <c r="Z446" s="25">
        <v>0</v>
      </c>
      <c r="AA446" s="25">
        <v>400</v>
      </c>
      <c r="AB446" s="26">
        <v>0</v>
      </c>
      <c r="AC446" s="136">
        <v>400</v>
      </c>
    </row>
    <row r="447" spans="1:32" x14ac:dyDescent="0.25">
      <c r="A447" s="28" t="s">
        <v>615</v>
      </c>
      <c r="B447" s="29" t="s">
        <v>616</v>
      </c>
      <c r="C447" s="25">
        <v>1800</v>
      </c>
      <c r="D447" s="25">
        <v>1500</v>
      </c>
      <c r="E447" s="25">
        <v>1340.33</v>
      </c>
      <c r="F447" s="25">
        <v>1500</v>
      </c>
      <c r="G447" s="25">
        <v>1849.72</v>
      </c>
      <c r="H447" s="25">
        <v>1849.72</v>
      </c>
      <c r="I447" s="25">
        <v>1700</v>
      </c>
      <c r="J447" s="25">
        <v>1592.35</v>
      </c>
      <c r="K447" s="25">
        <v>1700</v>
      </c>
      <c r="L447" s="25">
        <v>1617.18</v>
      </c>
      <c r="M447" s="25">
        <v>1617.18</v>
      </c>
      <c r="N447" s="25">
        <v>1700</v>
      </c>
      <c r="O447" s="25">
        <v>1352.84</v>
      </c>
      <c r="P447" s="25">
        <v>2500</v>
      </c>
      <c r="Q447" s="25">
        <v>700.63</v>
      </c>
      <c r="R447" s="25">
        <v>2500</v>
      </c>
      <c r="S447" s="25">
        <v>2028.55</v>
      </c>
      <c r="U447" s="25">
        <v>2500</v>
      </c>
      <c r="V447" s="25">
        <v>1753.19</v>
      </c>
      <c r="W447" s="25">
        <v>2500</v>
      </c>
      <c r="X447" s="25">
        <v>94.05</v>
      </c>
      <c r="Y447" s="25">
        <v>2500</v>
      </c>
      <c r="Z447" s="25">
        <v>2645</v>
      </c>
      <c r="AA447" s="25">
        <v>2500</v>
      </c>
      <c r="AB447" s="26">
        <v>577.20000000000005</v>
      </c>
      <c r="AC447" s="136">
        <v>2500</v>
      </c>
    </row>
    <row r="448" spans="1:32" x14ac:dyDescent="0.25">
      <c r="A448" s="32"/>
      <c r="B448" s="61" t="s">
        <v>24</v>
      </c>
      <c r="C448" s="34">
        <f t="shared" ref="C448:X448" si="315">SUM(C446:C447)</f>
        <v>2300</v>
      </c>
      <c r="D448" s="34">
        <f t="shared" si="315"/>
        <v>2000</v>
      </c>
      <c r="E448" s="34">
        <f t="shared" si="315"/>
        <v>1340.33</v>
      </c>
      <c r="F448" s="34">
        <f t="shared" si="315"/>
        <v>2000</v>
      </c>
      <c r="G448" s="34">
        <f t="shared" si="315"/>
        <v>1849.72</v>
      </c>
      <c r="H448" s="34">
        <f t="shared" si="315"/>
        <v>1849.72</v>
      </c>
      <c r="I448" s="34">
        <f t="shared" si="315"/>
        <v>2100</v>
      </c>
      <c r="J448" s="34">
        <f t="shared" si="315"/>
        <v>1778.4499999999998</v>
      </c>
      <c r="K448" s="34">
        <f t="shared" si="315"/>
        <v>2100</v>
      </c>
      <c r="L448" s="34">
        <f t="shared" si="315"/>
        <v>1617.18</v>
      </c>
      <c r="M448" s="34">
        <f t="shared" si="315"/>
        <v>1699.5900000000001</v>
      </c>
      <c r="N448" s="34">
        <f t="shared" si="315"/>
        <v>2100</v>
      </c>
      <c r="O448" s="34">
        <f t="shared" si="315"/>
        <v>1352.84</v>
      </c>
      <c r="P448" s="34">
        <f t="shared" si="315"/>
        <v>2900</v>
      </c>
      <c r="Q448" s="34">
        <f t="shared" si="315"/>
        <v>1008.22</v>
      </c>
      <c r="R448" s="34">
        <f t="shared" si="315"/>
        <v>2900</v>
      </c>
      <c r="S448" s="34">
        <f>SUM(S446:S447)</f>
        <v>2036.32</v>
      </c>
      <c r="T448" s="34">
        <f t="shared" si="315"/>
        <v>0</v>
      </c>
      <c r="U448" s="34">
        <f t="shared" si="315"/>
        <v>2900</v>
      </c>
      <c r="V448" s="34">
        <f t="shared" si="315"/>
        <v>1753.19</v>
      </c>
      <c r="W448" s="34">
        <f t="shared" si="315"/>
        <v>2900</v>
      </c>
      <c r="X448" s="34">
        <f t="shared" si="315"/>
        <v>274.02999999999997</v>
      </c>
      <c r="Y448" s="34">
        <f t="shared" ref="Y448:Z448" si="316">SUM(Y446:Y447)</f>
        <v>2900</v>
      </c>
      <c r="Z448" s="34">
        <f t="shared" si="316"/>
        <v>2645</v>
      </c>
      <c r="AA448" s="34">
        <f t="shared" ref="AA448:AF448" si="317">SUM(AA446:AA447)</f>
        <v>2900</v>
      </c>
      <c r="AB448" s="35">
        <f t="shared" si="317"/>
        <v>577.20000000000005</v>
      </c>
      <c r="AC448" s="137">
        <f t="shared" si="317"/>
        <v>2900</v>
      </c>
      <c r="AD448" s="137">
        <f t="shared" si="317"/>
        <v>0</v>
      </c>
      <c r="AE448" s="137">
        <f t="shared" si="317"/>
        <v>0</v>
      </c>
      <c r="AF448" s="36">
        <f t="shared" si="317"/>
        <v>0</v>
      </c>
    </row>
    <row r="449" spans="1:32" x14ac:dyDescent="0.25">
      <c r="A449" s="51"/>
      <c r="B449" s="52" t="s">
        <v>617</v>
      </c>
      <c r="C449" s="53">
        <f t="shared" ref="C449:S449" si="318">SUM(C444+C448)</f>
        <v>19300</v>
      </c>
      <c r="D449" s="53">
        <f t="shared" si="318"/>
        <v>19000</v>
      </c>
      <c r="E449" s="53">
        <f t="shared" si="318"/>
        <v>18559.260000000002</v>
      </c>
      <c r="F449" s="53">
        <f t="shared" si="318"/>
        <v>20000</v>
      </c>
      <c r="G449" s="53">
        <f t="shared" si="318"/>
        <v>19324.100000000002</v>
      </c>
      <c r="H449" s="53">
        <f t="shared" si="318"/>
        <v>19324.100000000002</v>
      </c>
      <c r="I449" s="53">
        <f t="shared" si="318"/>
        <v>20100</v>
      </c>
      <c r="J449" s="53">
        <f t="shared" si="318"/>
        <v>19424.740000000002</v>
      </c>
      <c r="K449" s="53">
        <f t="shared" si="318"/>
        <v>20100</v>
      </c>
      <c r="L449" s="53">
        <f t="shared" si="318"/>
        <v>22488.2</v>
      </c>
      <c r="M449" s="53">
        <f t="shared" si="318"/>
        <v>22570.61</v>
      </c>
      <c r="N449" s="53">
        <f t="shared" si="318"/>
        <v>21100</v>
      </c>
      <c r="O449" s="53">
        <f t="shared" si="318"/>
        <v>18968.45</v>
      </c>
      <c r="P449" s="53">
        <f t="shared" si="318"/>
        <v>21900</v>
      </c>
      <c r="Q449" s="53">
        <f t="shared" si="318"/>
        <v>19088.82</v>
      </c>
      <c r="R449" s="53">
        <f t="shared" si="318"/>
        <v>22900</v>
      </c>
      <c r="S449" s="53">
        <f t="shared" si="318"/>
        <v>27807.81</v>
      </c>
      <c r="T449" s="8">
        <f>(P449-N449)/N449</f>
        <v>3.7914691943127965E-2</v>
      </c>
      <c r="U449" s="53">
        <f t="shared" ref="U449:X449" si="319">SUM(U444+U448)</f>
        <v>28900</v>
      </c>
      <c r="V449" s="53">
        <f t="shared" si="319"/>
        <v>32220.879999999997</v>
      </c>
      <c r="W449" s="53">
        <f t="shared" si="319"/>
        <v>34900</v>
      </c>
      <c r="X449" s="53">
        <f t="shared" si="319"/>
        <v>26574.469999999998</v>
      </c>
      <c r="Y449" s="53">
        <f t="shared" ref="Y449:Z449" si="320">SUM(Y444+Y448)</f>
        <v>34900</v>
      </c>
      <c r="Z449" s="53">
        <f t="shared" si="320"/>
        <v>29221.45</v>
      </c>
      <c r="AA449" s="53">
        <f t="shared" ref="AA449:AF449" si="321">SUM(AA444+AA448)</f>
        <v>38900</v>
      </c>
      <c r="AB449" s="54">
        <f t="shared" si="321"/>
        <v>20063.850000000002</v>
      </c>
      <c r="AC449" s="139">
        <f t="shared" si="321"/>
        <v>42900</v>
      </c>
      <c r="AD449" s="139">
        <f t="shared" si="321"/>
        <v>0</v>
      </c>
      <c r="AE449" s="139">
        <f t="shared" si="321"/>
        <v>0</v>
      </c>
      <c r="AF449" s="55">
        <f t="shared" si="321"/>
        <v>0</v>
      </c>
    </row>
    <row r="450" spans="1:32" x14ac:dyDescent="0.25">
      <c r="A450" s="28"/>
      <c r="B450" s="105" t="s">
        <v>618</v>
      </c>
      <c r="C450" s="25"/>
      <c r="D450" s="25"/>
      <c r="E450" s="25"/>
      <c r="F450" s="25"/>
      <c r="G450" s="25"/>
    </row>
    <row r="451" spans="1:32" x14ac:dyDescent="0.25">
      <c r="A451" s="56" t="s">
        <v>619</v>
      </c>
      <c r="B451" s="40" t="s">
        <v>392</v>
      </c>
      <c r="C451" s="25"/>
      <c r="D451" s="25"/>
      <c r="E451" s="25"/>
      <c r="F451" s="25"/>
      <c r="G451" s="25"/>
    </row>
    <row r="452" spans="1:32" x14ac:dyDescent="0.25">
      <c r="A452" s="28" t="s">
        <v>620</v>
      </c>
      <c r="B452" s="40" t="s">
        <v>621</v>
      </c>
      <c r="C452" s="31">
        <v>70166</v>
      </c>
      <c r="D452" s="25">
        <v>67630</v>
      </c>
      <c r="E452" s="25">
        <v>71750.78</v>
      </c>
      <c r="F452" s="25">
        <v>74467</v>
      </c>
      <c r="G452" s="25">
        <v>56443.48</v>
      </c>
      <c r="H452" s="25">
        <v>74442.14</v>
      </c>
      <c r="I452" s="25">
        <v>73820</v>
      </c>
      <c r="J452" s="25">
        <v>70884.59</v>
      </c>
      <c r="K452" s="25">
        <v>75995.87</v>
      </c>
      <c r="L452" s="25">
        <v>60134.68</v>
      </c>
      <c r="M452" s="25">
        <v>74484.59</v>
      </c>
      <c r="N452" s="25">
        <v>77438</v>
      </c>
      <c r="O452" s="25">
        <v>77214.720000000001</v>
      </c>
      <c r="P452" s="25">
        <v>84783</v>
      </c>
      <c r="Q452" s="25">
        <v>84197.89</v>
      </c>
      <c r="R452" s="25">
        <v>88244</v>
      </c>
      <c r="S452" s="25">
        <v>87745.79</v>
      </c>
      <c r="U452" s="25">
        <v>88300</v>
      </c>
      <c r="V452" s="25">
        <v>85848.29</v>
      </c>
      <c r="W452" s="25">
        <v>107800</v>
      </c>
      <c r="X452" s="25">
        <v>95206.51</v>
      </c>
      <c r="Y452" s="25">
        <v>103975</v>
      </c>
      <c r="Z452" s="25">
        <v>92895.22</v>
      </c>
      <c r="AA452" s="25">
        <v>108574</v>
      </c>
      <c r="AB452" s="26">
        <v>85844.33</v>
      </c>
      <c r="AC452" s="136">
        <v>114640</v>
      </c>
    </row>
    <row r="453" spans="1:32" x14ac:dyDescent="0.25">
      <c r="A453" s="32"/>
      <c r="B453" s="61" t="s">
        <v>24</v>
      </c>
      <c r="C453" s="34">
        <f t="shared" ref="C453:R453" si="322">SUM(C452)</f>
        <v>70166</v>
      </c>
      <c r="D453" s="34">
        <f t="shared" si="322"/>
        <v>67630</v>
      </c>
      <c r="E453" s="34">
        <f t="shared" si="322"/>
        <v>71750.78</v>
      </c>
      <c r="F453" s="34">
        <f t="shared" si="322"/>
        <v>74467</v>
      </c>
      <c r="G453" s="34">
        <f t="shared" si="322"/>
        <v>56443.48</v>
      </c>
      <c r="H453" s="34">
        <f t="shared" si="322"/>
        <v>74442.14</v>
      </c>
      <c r="I453" s="34">
        <f t="shared" si="322"/>
        <v>73820</v>
      </c>
      <c r="J453" s="34">
        <f t="shared" si="322"/>
        <v>70884.59</v>
      </c>
      <c r="K453" s="34">
        <f t="shared" si="322"/>
        <v>75995.87</v>
      </c>
      <c r="L453" s="34">
        <f t="shared" si="322"/>
        <v>60134.68</v>
      </c>
      <c r="M453" s="34">
        <f t="shared" si="322"/>
        <v>74484.59</v>
      </c>
      <c r="N453" s="34">
        <f t="shared" si="322"/>
        <v>77438</v>
      </c>
      <c r="O453" s="34">
        <f t="shared" si="322"/>
        <v>77214.720000000001</v>
      </c>
      <c r="P453" s="34">
        <f t="shared" si="322"/>
        <v>84783</v>
      </c>
      <c r="Q453" s="34">
        <f t="shared" si="322"/>
        <v>84197.89</v>
      </c>
      <c r="R453" s="34">
        <f t="shared" si="322"/>
        <v>88244</v>
      </c>
      <c r="S453" s="37">
        <f>SUM(S452)</f>
        <v>87745.79</v>
      </c>
      <c r="U453" s="37">
        <f t="shared" ref="U453:X453" si="323">SUM(U452)</f>
        <v>88300</v>
      </c>
      <c r="V453" s="37">
        <f t="shared" si="323"/>
        <v>85848.29</v>
      </c>
      <c r="W453" s="37">
        <f t="shared" si="323"/>
        <v>107800</v>
      </c>
      <c r="X453" s="37">
        <f t="shared" si="323"/>
        <v>95206.51</v>
      </c>
      <c r="Y453" s="37">
        <f t="shared" ref="Y453:AF453" si="324">SUM(Y452)</f>
        <v>103975</v>
      </c>
      <c r="Z453" s="37">
        <f t="shared" si="324"/>
        <v>92895.22</v>
      </c>
      <c r="AA453" s="37">
        <f t="shared" si="324"/>
        <v>108574</v>
      </c>
      <c r="AB453" s="35">
        <f t="shared" si="324"/>
        <v>85844.33</v>
      </c>
      <c r="AC453" s="137">
        <f t="shared" si="324"/>
        <v>114640</v>
      </c>
      <c r="AD453" s="137">
        <f t="shared" si="324"/>
        <v>0</v>
      </c>
      <c r="AE453" s="137">
        <f t="shared" si="324"/>
        <v>0</v>
      </c>
      <c r="AF453" s="36">
        <f t="shared" si="324"/>
        <v>0</v>
      </c>
    </row>
    <row r="454" spans="1:32" x14ac:dyDescent="0.25">
      <c r="A454" s="28" t="s">
        <v>622</v>
      </c>
      <c r="B454" s="40" t="s">
        <v>587</v>
      </c>
      <c r="C454" s="25"/>
      <c r="D454" s="25"/>
      <c r="E454" s="25"/>
      <c r="F454" s="25"/>
      <c r="G454" s="25"/>
    </row>
    <row r="455" spans="1:32" x14ac:dyDescent="0.25">
      <c r="A455" s="28" t="s">
        <v>623</v>
      </c>
      <c r="B455" s="40" t="s">
        <v>624</v>
      </c>
      <c r="C455" s="25">
        <v>250</v>
      </c>
      <c r="D455" s="25">
        <v>400</v>
      </c>
      <c r="E455" s="25">
        <v>0</v>
      </c>
      <c r="F455" s="25">
        <v>400</v>
      </c>
      <c r="G455" s="25">
        <v>445.2</v>
      </c>
      <c r="H455" s="25">
        <v>1137.95</v>
      </c>
      <c r="I455" s="25">
        <v>600</v>
      </c>
      <c r="J455" s="25">
        <v>1976.67</v>
      </c>
      <c r="K455" s="25">
        <v>1100</v>
      </c>
      <c r="L455" s="25">
        <v>186.7</v>
      </c>
      <c r="M455" s="25">
        <v>5274.2</v>
      </c>
      <c r="N455" s="25">
        <v>1100</v>
      </c>
      <c r="O455" s="25">
        <v>853.5</v>
      </c>
      <c r="P455" s="25">
        <v>2000</v>
      </c>
      <c r="Q455" s="25">
        <v>704.45</v>
      </c>
      <c r="R455" s="25">
        <v>2000</v>
      </c>
      <c r="S455" s="25">
        <v>858.5</v>
      </c>
      <c r="U455" s="25">
        <v>2000</v>
      </c>
      <c r="V455" s="25">
        <v>1168.93</v>
      </c>
      <c r="W455" s="25">
        <v>1200</v>
      </c>
      <c r="X455" s="25">
        <v>667.7</v>
      </c>
      <c r="Y455" s="25">
        <v>1200</v>
      </c>
      <c r="Z455" s="25">
        <v>0</v>
      </c>
      <c r="AA455" s="25">
        <v>1200</v>
      </c>
      <c r="AB455" s="26">
        <v>795.65</v>
      </c>
      <c r="AC455" s="136">
        <v>1200</v>
      </c>
    </row>
    <row r="456" spans="1:32" x14ac:dyDescent="0.25">
      <c r="A456" s="28" t="s">
        <v>625</v>
      </c>
      <c r="B456" s="40" t="s">
        <v>626</v>
      </c>
      <c r="C456" s="25">
        <v>300</v>
      </c>
      <c r="D456" s="25">
        <v>0</v>
      </c>
      <c r="E456" s="25">
        <v>0</v>
      </c>
      <c r="F456" s="25">
        <v>0</v>
      </c>
      <c r="G456" s="25">
        <v>0</v>
      </c>
      <c r="H456" s="25">
        <v>0</v>
      </c>
      <c r="I456" s="25">
        <v>0</v>
      </c>
      <c r="J456" s="25">
        <v>0</v>
      </c>
      <c r="K456" s="25">
        <v>0</v>
      </c>
      <c r="L456" s="25">
        <v>0</v>
      </c>
      <c r="M456" s="25">
        <v>0</v>
      </c>
      <c r="N456" s="25">
        <v>0</v>
      </c>
      <c r="O456" s="25">
        <v>0</v>
      </c>
      <c r="P456" s="25">
        <v>0</v>
      </c>
      <c r="Q456" s="25">
        <v>0</v>
      </c>
      <c r="R456" s="25">
        <v>0</v>
      </c>
      <c r="U456" s="25">
        <v>0</v>
      </c>
      <c r="W456" s="25">
        <v>0</v>
      </c>
      <c r="X456" s="25">
        <v>0</v>
      </c>
      <c r="Y456" s="25">
        <v>0</v>
      </c>
      <c r="Z456" s="25">
        <v>0</v>
      </c>
      <c r="AA456" s="25">
        <v>0</v>
      </c>
      <c r="AB456" s="26">
        <v>0</v>
      </c>
      <c r="AC456" s="136">
        <v>0</v>
      </c>
    </row>
    <row r="457" spans="1:32" x14ac:dyDescent="0.25">
      <c r="A457" s="32"/>
      <c r="B457" s="61" t="s">
        <v>24</v>
      </c>
      <c r="C457" s="34">
        <f t="shared" ref="C457:R457" si="325">SUM(C455:C456)</f>
        <v>550</v>
      </c>
      <c r="D457" s="34">
        <f t="shared" si="325"/>
        <v>400</v>
      </c>
      <c r="E457" s="34">
        <f t="shared" si="325"/>
        <v>0</v>
      </c>
      <c r="F457" s="34">
        <f t="shared" si="325"/>
        <v>400</v>
      </c>
      <c r="G457" s="34">
        <f t="shared" si="325"/>
        <v>445.2</v>
      </c>
      <c r="H457" s="34">
        <f t="shared" si="325"/>
        <v>1137.95</v>
      </c>
      <c r="I457" s="34">
        <f t="shared" si="325"/>
        <v>600</v>
      </c>
      <c r="J457" s="34">
        <f t="shared" si="325"/>
        <v>1976.67</v>
      </c>
      <c r="K457" s="34">
        <f t="shared" si="325"/>
        <v>1100</v>
      </c>
      <c r="L457" s="34">
        <f t="shared" si="325"/>
        <v>186.7</v>
      </c>
      <c r="M457" s="34">
        <f t="shared" si="325"/>
        <v>5274.2</v>
      </c>
      <c r="N457" s="34">
        <f t="shared" si="325"/>
        <v>1100</v>
      </c>
      <c r="O457" s="34">
        <f t="shared" si="325"/>
        <v>853.5</v>
      </c>
      <c r="P457" s="34">
        <f t="shared" si="325"/>
        <v>2000</v>
      </c>
      <c r="Q457" s="34">
        <f t="shared" si="325"/>
        <v>704.45</v>
      </c>
      <c r="R457" s="34">
        <f t="shared" si="325"/>
        <v>2000</v>
      </c>
      <c r="S457" s="37">
        <f>SUM(S455:S456)</f>
        <v>858.5</v>
      </c>
      <c r="U457" s="37">
        <f t="shared" ref="U457:X457" si="326">SUM(U455:U456)</f>
        <v>2000</v>
      </c>
      <c r="V457" s="37">
        <f t="shared" si="326"/>
        <v>1168.93</v>
      </c>
      <c r="W457" s="37">
        <f t="shared" si="326"/>
        <v>1200</v>
      </c>
      <c r="X457" s="37">
        <f t="shared" si="326"/>
        <v>667.7</v>
      </c>
      <c r="Y457" s="37">
        <f t="shared" ref="Y457:AF457" si="327">SUM(Y455:Y456)</f>
        <v>1200</v>
      </c>
      <c r="Z457" s="37">
        <f t="shared" si="327"/>
        <v>0</v>
      </c>
      <c r="AA457" s="37">
        <f t="shared" si="327"/>
        <v>1200</v>
      </c>
      <c r="AB457" s="35">
        <f t="shared" si="327"/>
        <v>795.65</v>
      </c>
      <c r="AC457" s="137">
        <f t="shared" si="327"/>
        <v>1200</v>
      </c>
      <c r="AD457" s="137">
        <f t="shared" si="327"/>
        <v>0</v>
      </c>
      <c r="AE457" s="137">
        <f t="shared" si="327"/>
        <v>0</v>
      </c>
      <c r="AF457" s="36">
        <f t="shared" si="327"/>
        <v>0</v>
      </c>
    </row>
    <row r="458" spans="1:32" x14ac:dyDescent="0.25">
      <c r="A458" s="28" t="s">
        <v>627</v>
      </c>
      <c r="B458" s="40" t="s">
        <v>396</v>
      </c>
      <c r="C458" s="25"/>
      <c r="D458" s="25"/>
      <c r="E458" s="25"/>
      <c r="F458" s="25"/>
      <c r="G458" s="25"/>
    </row>
    <row r="459" spans="1:32" x14ac:dyDescent="0.25">
      <c r="A459" s="28" t="s">
        <v>628</v>
      </c>
      <c r="B459" s="40" t="s">
        <v>246</v>
      </c>
      <c r="C459" s="25">
        <v>300</v>
      </c>
      <c r="D459" s="25">
        <v>200</v>
      </c>
      <c r="E459" s="25">
        <v>291.49</v>
      </c>
      <c r="F459" s="25">
        <v>400</v>
      </c>
      <c r="G459" s="25">
        <v>0</v>
      </c>
      <c r="H459" s="25">
        <v>12</v>
      </c>
      <c r="I459" s="25">
        <v>400</v>
      </c>
      <c r="J459" s="25">
        <v>0</v>
      </c>
      <c r="K459" s="25">
        <v>400</v>
      </c>
      <c r="L459" s="25">
        <v>100</v>
      </c>
      <c r="M459" s="25">
        <v>100</v>
      </c>
      <c r="N459" s="25">
        <v>400</v>
      </c>
      <c r="O459" s="25">
        <v>0</v>
      </c>
      <c r="P459" s="25">
        <v>200</v>
      </c>
      <c r="Q459" s="25">
        <v>0</v>
      </c>
      <c r="R459" s="25">
        <v>200</v>
      </c>
      <c r="S459" s="25">
        <v>-57</v>
      </c>
      <c r="U459" s="25">
        <v>200</v>
      </c>
      <c r="V459" s="25">
        <v>0</v>
      </c>
      <c r="W459" s="25">
        <v>100</v>
      </c>
      <c r="X459" s="25">
        <v>34</v>
      </c>
      <c r="Y459" s="25">
        <v>100</v>
      </c>
      <c r="Z459" s="25">
        <v>0</v>
      </c>
      <c r="AA459" s="25">
        <v>100</v>
      </c>
      <c r="AB459" s="26">
        <v>39.83</v>
      </c>
      <c r="AC459" s="136">
        <v>100</v>
      </c>
    </row>
    <row r="460" spans="1:32" x14ac:dyDescent="0.25">
      <c r="A460" s="28" t="s">
        <v>629</v>
      </c>
      <c r="B460" s="40" t="s">
        <v>630</v>
      </c>
      <c r="C460" s="25">
        <v>1800</v>
      </c>
      <c r="D460" s="25">
        <v>1800</v>
      </c>
      <c r="E460" s="25">
        <v>2440.7800000000002</v>
      </c>
      <c r="F460" s="25">
        <v>2500</v>
      </c>
      <c r="G460" s="25">
        <v>670.46</v>
      </c>
      <c r="H460" s="25">
        <v>1314.78</v>
      </c>
      <c r="I460" s="25">
        <v>2500</v>
      </c>
      <c r="J460" s="25">
        <v>994.36</v>
      </c>
      <c r="K460" s="25">
        <v>2500</v>
      </c>
      <c r="L460" s="25">
        <v>671.98</v>
      </c>
      <c r="M460" s="25">
        <v>671.98</v>
      </c>
      <c r="N460" s="25">
        <v>2500</v>
      </c>
      <c r="O460" s="25">
        <v>1554.51</v>
      </c>
      <c r="P460" s="25">
        <v>2500</v>
      </c>
      <c r="Q460" s="25">
        <v>1579.88</v>
      </c>
      <c r="R460" s="25">
        <v>2500</v>
      </c>
      <c r="S460" s="25">
        <v>1800.73</v>
      </c>
      <c r="U460" s="25">
        <v>2500</v>
      </c>
      <c r="V460" s="25">
        <v>554.11</v>
      </c>
      <c r="W460" s="25">
        <v>2500</v>
      </c>
      <c r="X460" s="25">
        <v>2364.9899999999998</v>
      </c>
      <c r="Y460" s="25">
        <v>2500</v>
      </c>
      <c r="Z460" s="25">
        <v>365</v>
      </c>
      <c r="AA460" s="25">
        <v>2500</v>
      </c>
      <c r="AB460" s="26">
        <v>419.28</v>
      </c>
      <c r="AC460" s="136">
        <v>2500</v>
      </c>
    </row>
    <row r="461" spans="1:32" x14ac:dyDescent="0.25">
      <c r="A461" s="28" t="s">
        <v>631</v>
      </c>
      <c r="B461" s="40" t="s">
        <v>250</v>
      </c>
      <c r="C461" s="25">
        <v>1200</v>
      </c>
      <c r="D461" s="25">
        <v>1200</v>
      </c>
      <c r="E461" s="25">
        <v>1469.02</v>
      </c>
      <c r="F461" s="25">
        <v>1500</v>
      </c>
      <c r="G461" s="25">
        <v>1137.17</v>
      </c>
      <c r="H461" s="25">
        <v>1272.46</v>
      </c>
      <c r="I461" s="25">
        <v>1700</v>
      </c>
      <c r="J461" s="25">
        <v>1701.75</v>
      </c>
      <c r="K461" s="25">
        <v>2100</v>
      </c>
      <c r="L461" s="25">
        <v>1442.96</v>
      </c>
      <c r="M461" s="25">
        <v>1688.28</v>
      </c>
      <c r="N461" s="25">
        <v>2100</v>
      </c>
      <c r="O461" s="25">
        <v>2872.67</v>
      </c>
      <c r="P461" s="25">
        <v>2100</v>
      </c>
      <c r="Q461" s="25">
        <v>2359.7199999999998</v>
      </c>
      <c r="R461" s="25">
        <v>2100</v>
      </c>
      <c r="S461" s="25">
        <v>1560.67</v>
      </c>
      <c r="U461" s="25">
        <v>2100</v>
      </c>
      <c r="V461" s="25">
        <v>2283.3200000000002</v>
      </c>
      <c r="W461" s="25">
        <v>2100</v>
      </c>
      <c r="X461" s="25">
        <v>2048.46</v>
      </c>
      <c r="Y461" s="25">
        <v>2100</v>
      </c>
      <c r="Z461" s="25">
        <v>1957.8</v>
      </c>
      <c r="AA461" s="25">
        <v>2600</v>
      </c>
      <c r="AB461" s="26">
        <v>2766.14</v>
      </c>
      <c r="AC461" s="136">
        <v>2600</v>
      </c>
    </row>
    <row r="462" spans="1:32" x14ac:dyDescent="0.25">
      <c r="A462" s="28" t="s">
        <v>632</v>
      </c>
      <c r="B462" s="40" t="s">
        <v>252</v>
      </c>
      <c r="C462" s="25">
        <v>4000</v>
      </c>
      <c r="D462" s="25">
        <v>4000</v>
      </c>
      <c r="E462" s="25">
        <v>8534.43</v>
      </c>
      <c r="F462" s="25">
        <v>6000</v>
      </c>
      <c r="G462" s="25">
        <v>3874.6</v>
      </c>
      <c r="H462" s="25">
        <v>5717.53</v>
      </c>
      <c r="I462" s="25">
        <v>6500</v>
      </c>
      <c r="J462" s="25">
        <v>10015.1</v>
      </c>
      <c r="K462" s="25">
        <v>7500</v>
      </c>
      <c r="L462" s="25">
        <v>8016.49</v>
      </c>
      <c r="M462" s="25">
        <v>10871.97</v>
      </c>
      <c r="N462" s="25">
        <v>8000</v>
      </c>
      <c r="O462" s="25">
        <v>9995.92</v>
      </c>
      <c r="P462" s="25">
        <v>10000</v>
      </c>
      <c r="Q462" s="25">
        <v>9951.84</v>
      </c>
      <c r="R462" s="25">
        <v>10000</v>
      </c>
      <c r="S462" s="25">
        <v>10791.78</v>
      </c>
      <c r="U462" s="25">
        <v>10000</v>
      </c>
      <c r="V462" s="25">
        <v>15441.27</v>
      </c>
      <c r="W462" s="25">
        <v>13000</v>
      </c>
      <c r="X462" s="25">
        <v>10377.76</v>
      </c>
      <c r="Y462" s="25">
        <v>13000</v>
      </c>
      <c r="Z462" s="25">
        <v>8518.8799999999992</v>
      </c>
      <c r="AA462" s="25">
        <v>13000</v>
      </c>
      <c r="AB462" s="26">
        <v>7704.93</v>
      </c>
      <c r="AC462" s="136">
        <v>13000</v>
      </c>
    </row>
    <row r="463" spans="1:32" x14ac:dyDescent="0.25">
      <c r="A463" s="28" t="s">
        <v>633</v>
      </c>
      <c r="B463" s="40" t="s">
        <v>634</v>
      </c>
      <c r="C463" s="25">
        <v>600</v>
      </c>
      <c r="D463" s="25">
        <v>600</v>
      </c>
      <c r="E463" s="25">
        <v>470.89</v>
      </c>
      <c r="F463" s="25">
        <v>600</v>
      </c>
      <c r="G463" s="25">
        <v>181.93</v>
      </c>
      <c r="H463" s="25">
        <v>300</v>
      </c>
      <c r="I463" s="25">
        <v>600</v>
      </c>
      <c r="J463" s="25">
        <v>485.16</v>
      </c>
      <c r="K463" s="25">
        <v>600</v>
      </c>
      <c r="L463" s="25">
        <v>0</v>
      </c>
      <c r="M463" s="25">
        <v>0</v>
      </c>
      <c r="N463" s="25">
        <v>600</v>
      </c>
      <c r="O463" s="25">
        <v>150</v>
      </c>
      <c r="P463" s="25">
        <v>600</v>
      </c>
      <c r="Q463" s="25">
        <v>484.01</v>
      </c>
      <c r="R463" s="25">
        <v>600</v>
      </c>
      <c r="S463" s="25">
        <v>175.32</v>
      </c>
      <c r="U463" s="25">
        <v>600</v>
      </c>
      <c r="V463" s="25">
        <v>0</v>
      </c>
      <c r="W463" s="25">
        <v>600</v>
      </c>
      <c r="X463" s="25">
        <v>0</v>
      </c>
      <c r="Y463" s="25">
        <v>600</v>
      </c>
      <c r="Z463" s="25">
        <v>0</v>
      </c>
      <c r="AA463" s="25">
        <v>600</v>
      </c>
      <c r="AB463" s="26">
        <v>0</v>
      </c>
      <c r="AC463" s="136">
        <v>600</v>
      </c>
    </row>
    <row r="464" spans="1:32" x14ac:dyDescent="0.25">
      <c r="A464" s="28" t="s">
        <v>635</v>
      </c>
      <c r="B464" s="40" t="s">
        <v>636</v>
      </c>
      <c r="C464" s="25">
        <v>2000</v>
      </c>
      <c r="D464" s="25">
        <v>1500</v>
      </c>
      <c r="E464" s="25">
        <v>1075.97</v>
      </c>
      <c r="F464" s="25">
        <v>1500</v>
      </c>
      <c r="G464" s="25">
        <v>959.3</v>
      </c>
      <c r="H464" s="25">
        <v>1832.15</v>
      </c>
      <c r="I464" s="25">
        <v>1500</v>
      </c>
      <c r="J464" s="25">
        <v>1328.24</v>
      </c>
      <c r="K464" s="25">
        <v>1700</v>
      </c>
      <c r="L464" s="25">
        <v>1020.42</v>
      </c>
      <c r="M464" s="25">
        <v>1167.6600000000001</v>
      </c>
      <c r="N464" s="25">
        <v>1700</v>
      </c>
      <c r="O464" s="25">
        <v>1162.68</v>
      </c>
      <c r="P464" s="25">
        <v>1700</v>
      </c>
      <c r="Q464" s="25">
        <v>640.28</v>
      </c>
      <c r="R464" s="25">
        <v>1700</v>
      </c>
      <c r="S464" s="25">
        <v>1763.24</v>
      </c>
      <c r="U464" s="25">
        <v>2000</v>
      </c>
      <c r="V464" s="25">
        <v>1705.27</v>
      </c>
      <c r="W464" s="25">
        <v>2000</v>
      </c>
      <c r="X464" s="25">
        <v>1798.44</v>
      </c>
      <c r="Y464" s="25">
        <v>2000</v>
      </c>
      <c r="Z464" s="25">
        <v>1615</v>
      </c>
      <c r="AA464" s="25">
        <v>2000</v>
      </c>
      <c r="AB464" s="26">
        <v>939.09</v>
      </c>
      <c r="AC464" s="136">
        <v>2000</v>
      </c>
    </row>
    <row r="465" spans="1:32" x14ac:dyDescent="0.25">
      <c r="A465" s="28" t="s">
        <v>637</v>
      </c>
      <c r="B465" s="40" t="s">
        <v>638</v>
      </c>
      <c r="C465" s="25">
        <v>4000</v>
      </c>
      <c r="D465" s="25">
        <v>4000</v>
      </c>
      <c r="E465" s="25">
        <v>5719.3</v>
      </c>
      <c r="F465" s="25">
        <v>5000</v>
      </c>
      <c r="G465" s="25">
        <v>4589.1099999999997</v>
      </c>
      <c r="H465" s="25">
        <v>5896.61</v>
      </c>
      <c r="I465" s="25">
        <v>6000</v>
      </c>
      <c r="J465" s="25">
        <v>4900.51</v>
      </c>
      <c r="K465" s="25">
        <v>6000</v>
      </c>
      <c r="L465" s="25">
        <v>8431.82</v>
      </c>
      <c r="M465" s="25">
        <v>8803.2099999999991</v>
      </c>
      <c r="N465" s="25">
        <v>6000</v>
      </c>
      <c r="O465" s="25">
        <v>2849.35</v>
      </c>
      <c r="P465" s="25">
        <v>6000</v>
      </c>
      <c r="Q465" s="25">
        <v>5574.93</v>
      </c>
      <c r="R465" s="25">
        <v>6000</v>
      </c>
      <c r="S465" s="25">
        <v>5960.41</v>
      </c>
      <c r="U465" s="25">
        <v>6000</v>
      </c>
      <c r="V465" s="25">
        <v>8873.5300000000007</v>
      </c>
      <c r="W465" s="25">
        <v>6500</v>
      </c>
      <c r="X465" s="25">
        <v>4584.34</v>
      </c>
      <c r="Y465" s="25">
        <v>6500</v>
      </c>
      <c r="Z465" s="25">
        <v>6393.67</v>
      </c>
      <c r="AA465" s="25">
        <v>6500</v>
      </c>
      <c r="AB465" s="26">
        <v>5635.09</v>
      </c>
      <c r="AC465" s="136">
        <v>6500</v>
      </c>
    </row>
    <row r="466" spans="1:32" x14ac:dyDescent="0.25">
      <c r="A466" s="28" t="s">
        <v>639</v>
      </c>
      <c r="B466" s="40" t="s">
        <v>469</v>
      </c>
      <c r="C466" s="25">
        <v>250</v>
      </c>
      <c r="D466" s="25">
        <v>250</v>
      </c>
      <c r="E466" s="25">
        <v>389.11</v>
      </c>
      <c r="F466" s="25">
        <v>250</v>
      </c>
      <c r="G466" s="25">
        <v>411.91</v>
      </c>
      <c r="H466" s="25">
        <v>603.91</v>
      </c>
      <c r="I466" s="25">
        <v>300</v>
      </c>
      <c r="J466" s="25">
        <v>578.16999999999996</v>
      </c>
      <c r="K466" s="25">
        <v>300</v>
      </c>
      <c r="L466" s="25">
        <v>372.13</v>
      </c>
      <c r="M466" s="25">
        <v>372.13</v>
      </c>
      <c r="N466" s="25">
        <v>400</v>
      </c>
      <c r="O466" s="25">
        <v>129.76</v>
      </c>
      <c r="P466" s="25">
        <v>400</v>
      </c>
      <c r="Q466" s="25">
        <v>6.99</v>
      </c>
      <c r="R466" s="25">
        <v>400</v>
      </c>
      <c r="S466" s="25">
        <v>186.5</v>
      </c>
      <c r="U466" s="25">
        <v>400</v>
      </c>
      <c r="V466" s="25">
        <v>508</v>
      </c>
      <c r="W466" s="25">
        <v>500</v>
      </c>
      <c r="X466" s="25">
        <v>252.13</v>
      </c>
      <c r="Y466" s="25">
        <v>500</v>
      </c>
      <c r="Z466" s="25">
        <v>458.02</v>
      </c>
      <c r="AA466" s="25">
        <v>500</v>
      </c>
      <c r="AB466" s="26">
        <v>243.74</v>
      </c>
      <c r="AC466" s="136">
        <v>500</v>
      </c>
    </row>
    <row r="467" spans="1:32" x14ac:dyDescent="0.25">
      <c r="A467" s="28" t="s">
        <v>640</v>
      </c>
      <c r="B467" s="40" t="s">
        <v>641</v>
      </c>
      <c r="C467" s="25">
        <v>300</v>
      </c>
      <c r="D467" s="25">
        <v>600</v>
      </c>
      <c r="E467" s="25">
        <v>121.06</v>
      </c>
      <c r="F467" s="25">
        <v>600</v>
      </c>
      <c r="G467" s="25">
        <v>0</v>
      </c>
      <c r="H467" s="25">
        <v>0</v>
      </c>
      <c r="I467" s="25">
        <v>600</v>
      </c>
      <c r="J467" s="25">
        <v>201.66</v>
      </c>
      <c r="K467" s="25">
        <v>400</v>
      </c>
      <c r="L467" s="25">
        <v>110</v>
      </c>
      <c r="M467" s="25">
        <v>110</v>
      </c>
      <c r="N467" s="25">
        <v>400</v>
      </c>
      <c r="O467" s="25">
        <v>0</v>
      </c>
      <c r="P467" s="25">
        <v>300</v>
      </c>
      <c r="Q467" s="25">
        <v>300.08</v>
      </c>
      <c r="R467" s="25">
        <v>300</v>
      </c>
      <c r="S467" s="25">
        <v>110</v>
      </c>
      <c r="U467" s="25">
        <v>300</v>
      </c>
      <c r="V467" s="25">
        <v>0</v>
      </c>
      <c r="W467" s="25">
        <v>300</v>
      </c>
      <c r="X467" s="25">
        <v>24.95</v>
      </c>
      <c r="Y467" s="25">
        <v>300</v>
      </c>
      <c r="Z467" s="25">
        <v>0</v>
      </c>
      <c r="AA467" s="25">
        <v>200</v>
      </c>
      <c r="AB467" s="26">
        <v>0</v>
      </c>
      <c r="AC467" s="136">
        <v>200</v>
      </c>
    </row>
    <row r="468" spans="1:32" x14ac:dyDescent="0.25">
      <c r="A468" s="32"/>
      <c r="B468" s="61" t="s">
        <v>24</v>
      </c>
      <c r="C468" s="34">
        <f t="shared" ref="C468:R468" si="328">SUM(C459:C467)</f>
        <v>14450</v>
      </c>
      <c r="D468" s="34">
        <f t="shared" si="328"/>
        <v>14150</v>
      </c>
      <c r="E468" s="34">
        <f t="shared" si="328"/>
        <v>20512.050000000003</v>
      </c>
      <c r="F468" s="34">
        <f t="shared" si="328"/>
        <v>18350</v>
      </c>
      <c r="G468" s="34">
        <f t="shared" si="328"/>
        <v>11824.48</v>
      </c>
      <c r="H468" s="34">
        <f t="shared" si="328"/>
        <v>16949.439999999999</v>
      </c>
      <c r="I468" s="34">
        <f t="shared" si="328"/>
        <v>20100</v>
      </c>
      <c r="J468" s="34">
        <f t="shared" si="328"/>
        <v>20204.95</v>
      </c>
      <c r="K468" s="34">
        <f t="shared" si="328"/>
        <v>21500</v>
      </c>
      <c r="L468" s="34">
        <f t="shared" si="328"/>
        <v>20165.8</v>
      </c>
      <c r="M468" s="34">
        <f t="shared" si="328"/>
        <v>23785.23</v>
      </c>
      <c r="N468" s="34">
        <f t="shared" si="328"/>
        <v>22100</v>
      </c>
      <c r="O468" s="34">
        <f t="shared" si="328"/>
        <v>18714.89</v>
      </c>
      <c r="P468" s="34">
        <f t="shared" si="328"/>
        <v>23800</v>
      </c>
      <c r="Q468" s="34">
        <f t="shared" si="328"/>
        <v>20897.730000000007</v>
      </c>
      <c r="R468" s="34">
        <f t="shared" si="328"/>
        <v>23800</v>
      </c>
      <c r="S468" s="37">
        <f>SUM(S459:S467)</f>
        <v>22291.65</v>
      </c>
      <c r="U468" s="37">
        <f t="shared" ref="U468:X468" si="329">SUM(U459:U467)</f>
        <v>24100</v>
      </c>
      <c r="V468" s="37">
        <f t="shared" si="329"/>
        <v>29365.5</v>
      </c>
      <c r="W468" s="37">
        <f t="shared" si="329"/>
        <v>27600</v>
      </c>
      <c r="X468" s="37">
        <f t="shared" si="329"/>
        <v>21485.07</v>
      </c>
      <c r="Y468" s="37">
        <f t="shared" ref="Y468:AF468" si="330">SUM(Y459:Y467)</f>
        <v>27600</v>
      </c>
      <c r="Z468" s="37">
        <f t="shared" si="330"/>
        <v>19308.37</v>
      </c>
      <c r="AA468" s="37">
        <f t="shared" si="330"/>
        <v>28000</v>
      </c>
      <c r="AB468" s="35">
        <f t="shared" si="330"/>
        <v>17748.100000000002</v>
      </c>
      <c r="AC468" s="137">
        <f t="shared" si="330"/>
        <v>28000</v>
      </c>
      <c r="AD468" s="137">
        <f t="shared" si="330"/>
        <v>0</v>
      </c>
      <c r="AE468" s="137">
        <f t="shared" si="330"/>
        <v>0</v>
      </c>
      <c r="AF468" s="36">
        <f t="shared" si="330"/>
        <v>0</v>
      </c>
    </row>
    <row r="469" spans="1:32" x14ac:dyDescent="0.25">
      <c r="A469" s="28" t="s">
        <v>642</v>
      </c>
      <c r="B469" s="29" t="s">
        <v>399</v>
      </c>
      <c r="C469" s="25"/>
      <c r="D469" s="25"/>
      <c r="E469" s="25"/>
      <c r="F469" s="25"/>
      <c r="G469" s="25"/>
    </row>
    <row r="470" spans="1:32" x14ac:dyDescent="0.25">
      <c r="A470" s="28" t="s">
        <v>643</v>
      </c>
      <c r="B470" s="29" t="s">
        <v>644</v>
      </c>
      <c r="C470" s="25">
        <v>400</v>
      </c>
      <c r="D470" s="25">
        <v>400</v>
      </c>
      <c r="E470" s="25">
        <v>150</v>
      </c>
      <c r="F470" s="25">
        <v>400</v>
      </c>
      <c r="G470" s="25">
        <v>404.34</v>
      </c>
      <c r="H470" s="25">
        <v>404.34</v>
      </c>
      <c r="I470" s="25">
        <v>450</v>
      </c>
      <c r="J470" s="25">
        <v>450</v>
      </c>
      <c r="K470" s="25">
        <v>450</v>
      </c>
      <c r="L470" s="25">
        <v>100</v>
      </c>
      <c r="M470" s="25">
        <v>100</v>
      </c>
      <c r="N470" s="25">
        <v>450</v>
      </c>
      <c r="O470" s="25">
        <v>100</v>
      </c>
      <c r="P470" s="25">
        <v>450</v>
      </c>
      <c r="Q470" s="25">
        <v>100</v>
      </c>
      <c r="R470" s="25">
        <v>450</v>
      </c>
      <c r="S470" s="25">
        <v>987.5</v>
      </c>
      <c r="U470" s="25">
        <v>100</v>
      </c>
      <c r="V470" s="25">
        <v>881</v>
      </c>
      <c r="W470" s="25">
        <v>100</v>
      </c>
      <c r="X470" s="25">
        <v>148.5</v>
      </c>
      <c r="Y470" s="25">
        <v>200</v>
      </c>
      <c r="Z470" s="25">
        <v>175</v>
      </c>
      <c r="AA470" s="25">
        <v>200</v>
      </c>
      <c r="AB470" s="26">
        <v>135</v>
      </c>
      <c r="AC470" s="136">
        <v>200</v>
      </c>
    </row>
    <row r="471" spans="1:32" x14ac:dyDescent="0.25">
      <c r="A471" s="28" t="s">
        <v>645</v>
      </c>
      <c r="B471" s="29" t="s">
        <v>646</v>
      </c>
      <c r="C471" s="25">
        <v>500</v>
      </c>
      <c r="D471" s="25">
        <v>300</v>
      </c>
      <c r="E471" s="25">
        <v>0</v>
      </c>
      <c r="F471" s="25">
        <v>100</v>
      </c>
      <c r="G471" s="25">
        <v>0</v>
      </c>
      <c r="H471" s="25">
        <v>0</v>
      </c>
      <c r="I471" s="25">
        <v>100</v>
      </c>
      <c r="J471" s="25">
        <v>0</v>
      </c>
      <c r="K471" s="25">
        <v>100</v>
      </c>
      <c r="L471" s="25">
        <v>0</v>
      </c>
      <c r="M471" s="25">
        <v>0</v>
      </c>
      <c r="N471" s="25">
        <v>100</v>
      </c>
      <c r="O471" s="25">
        <v>0</v>
      </c>
      <c r="P471" s="25">
        <v>50</v>
      </c>
      <c r="Q471" s="25">
        <v>0</v>
      </c>
      <c r="R471" s="25">
        <v>50</v>
      </c>
      <c r="S471" s="25">
        <v>0</v>
      </c>
      <c r="U471" s="25">
        <v>0</v>
      </c>
      <c r="V471" s="25">
        <v>0</v>
      </c>
      <c r="W471" s="25">
        <v>0</v>
      </c>
      <c r="X471" s="25">
        <v>0</v>
      </c>
      <c r="Y471" s="25">
        <v>0</v>
      </c>
      <c r="Z471" s="25">
        <v>0</v>
      </c>
      <c r="AA471" s="25">
        <v>0</v>
      </c>
      <c r="AB471" s="26">
        <v>0</v>
      </c>
      <c r="AC471" s="136">
        <v>0</v>
      </c>
    </row>
    <row r="472" spans="1:32" x14ac:dyDescent="0.25">
      <c r="A472" s="32"/>
      <c r="B472" s="61" t="s">
        <v>24</v>
      </c>
      <c r="C472" s="34">
        <f t="shared" ref="C472:R472" si="331">SUM(C470:C471)</f>
        <v>900</v>
      </c>
      <c r="D472" s="34">
        <f t="shared" si="331"/>
        <v>700</v>
      </c>
      <c r="E472" s="34">
        <f t="shared" si="331"/>
        <v>150</v>
      </c>
      <c r="F472" s="34">
        <f t="shared" si="331"/>
        <v>500</v>
      </c>
      <c r="G472" s="34">
        <f t="shared" si="331"/>
        <v>404.34</v>
      </c>
      <c r="H472" s="34">
        <f t="shared" si="331"/>
        <v>404.34</v>
      </c>
      <c r="I472" s="34">
        <f t="shared" si="331"/>
        <v>550</v>
      </c>
      <c r="J472" s="34">
        <f t="shared" si="331"/>
        <v>450</v>
      </c>
      <c r="K472" s="34">
        <f t="shared" si="331"/>
        <v>550</v>
      </c>
      <c r="L472" s="34">
        <f t="shared" si="331"/>
        <v>100</v>
      </c>
      <c r="M472" s="34">
        <f t="shared" si="331"/>
        <v>100</v>
      </c>
      <c r="N472" s="34">
        <f t="shared" si="331"/>
        <v>550</v>
      </c>
      <c r="O472" s="34">
        <f t="shared" si="331"/>
        <v>100</v>
      </c>
      <c r="P472" s="34">
        <f t="shared" si="331"/>
        <v>500</v>
      </c>
      <c r="Q472" s="34">
        <f t="shared" si="331"/>
        <v>100</v>
      </c>
      <c r="R472" s="34">
        <f t="shared" si="331"/>
        <v>500</v>
      </c>
      <c r="S472" s="37">
        <f>SUM(S470:S471)</f>
        <v>987.5</v>
      </c>
      <c r="U472" s="37">
        <f t="shared" ref="U472:X472" si="332">SUM(U470:U471)</f>
        <v>100</v>
      </c>
      <c r="V472" s="37">
        <f t="shared" si="332"/>
        <v>881</v>
      </c>
      <c r="W472" s="37">
        <f t="shared" si="332"/>
        <v>100</v>
      </c>
      <c r="X472" s="37">
        <f t="shared" si="332"/>
        <v>148.5</v>
      </c>
      <c r="Y472" s="37">
        <f>SUM(Y470:Y471)</f>
        <v>200</v>
      </c>
      <c r="Z472" s="37">
        <f>SUM(Z470:Z471)</f>
        <v>175</v>
      </c>
      <c r="AA472" s="37">
        <f t="shared" ref="AA472:AF472" si="333">SUM(AA470:AA471)</f>
        <v>200</v>
      </c>
      <c r="AB472" s="35">
        <f t="shared" si="333"/>
        <v>135</v>
      </c>
      <c r="AC472" s="137">
        <f t="shared" si="333"/>
        <v>200</v>
      </c>
      <c r="AD472" s="137">
        <f t="shared" si="333"/>
        <v>0</v>
      </c>
      <c r="AE472" s="137">
        <f t="shared" si="333"/>
        <v>0</v>
      </c>
      <c r="AF472" s="36">
        <f t="shared" si="333"/>
        <v>0</v>
      </c>
    </row>
    <row r="473" spans="1:32" x14ac:dyDescent="0.25">
      <c r="A473" s="28" t="s">
        <v>647</v>
      </c>
      <c r="B473" s="29" t="s">
        <v>648</v>
      </c>
      <c r="C473" s="25"/>
      <c r="D473" s="25"/>
      <c r="E473" s="25"/>
      <c r="F473" s="25"/>
      <c r="G473" s="25"/>
    </row>
    <row r="474" spans="1:32" x14ac:dyDescent="0.25">
      <c r="A474" s="28" t="s">
        <v>649</v>
      </c>
      <c r="B474" s="29" t="s">
        <v>650</v>
      </c>
      <c r="C474" s="25">
        <v>25000</v>
      </c>
      <c r="D474" s="25">
        <v>27000</v>
      </c>
      <c r="E474" s="25">
        <v>23620.11</v>
      </c>
      <c r="F474" s="38">
        <v>26000</v>
      </c>
      <c r="G474" s="38">
        <v>9929.74</v>
      </c>
      <c r="H474" s="38">
        <v>16288.96</v>
      </c>
      <c r="I474" s="38">
        <v>23600</v>
      </c>
      <c r="J474" s="25">
        <v>20044.759999999998</v>
      </c>
      <c r="K474" s="25">
        <v>21000</v>
      </c>
      <c r="L474" s="25">
        <v>17564.509999999998</v>
      </c>
      <c r="M474" s="25">
        <v>26650.07</v>
      </c>
      <c r="N474" s="25">
        <v>22000</v>
      </c>
      <c r="O474" s="25">
        <v>24752.3</v>
      </c>
      <c r="P474" s="25">
        <v>23000</v>
      </c>
      <c r="Q474" s="25">
        <v>16660.45</v>
      </c>
      <c r="R474" s="25">
        <v>22000</v>
      </c>
      <c r="S474" s="25">
        <v>22516.799999999999</v>
      </c>
      <c r="U474" s="25">
        <v>21000</v>
      </c>
      <c r="V474" s="25">
        <v>39200.67</v>
      </c>
      <c r="W474" s="25">
        <v>30000</v>
      </c>
      <c r="X474" s="25">
        <v>31046.38</v>
      </c>
      <c r="Y474" s="25">
        <v>30000</v>
      </c>
      <c r="Z474" s="25">
        <v>21688.080000000002</v>
      </c>
      <c r="AA474" s="25">
        <v>30000</v>
      </c>
      <c r="AB474" s="26">
        <v>18212.740000000002</v>
      </c>
      <c r="AC474" s="136">
        <v>30000</v>
      </c>
    </row>
    <row r="475" spans="1:32" x14ac:dyDescent="0.25">
      <c r="A475" s="28" t="s">
        <v>651</v>
      </c>
      <c r="B475" s="29" t="s">
        <v>652</v>
      </c>
      <c r="C475" s="25">
        <v>7800</v>
      </c>
      <c r="D475" s="25">
        <v>7800</v>
      </c>
      <c r="E475" s="25">
        <v>6675.88</v>
      </c>
      <c r="F475" s="38">
        <v>7300</v>
      </c>
      <c r="G475" s="38">
        <v>4267.24</v>
      </c>
      <c r="H475" s="38">
        <v>6309.67</v>
      </c>
      <c r="I475" s="38">
        <v>7300</v>
      </c>
      <c r="J475" s="25">
        <v>6236.16</v>
      </c>
      <c r="K475" s="25">
        <v>7300</v>
      </c>
      <c r="L475" s="25">
        <v>4498.75</v>
      </c>
      <c r="M475" s="25">
        <v>5967.5</v>
      </c>
      <c r="N475" s="25">
        <v>6800</v>
      </c>
      <c r="O475" s="25">
        <v>6412.52</v>
      </c>
      <c r="P475" s="25">
        <v>6200</v>
      </c>
      <c r="Q475" s="25">
        <v>6462.97</v>
      </c>
      <c r="R475" s="25">
        <v>6200</v>
      </c>
      <c r="S475" s="25">
        <v>4791.18</v>
      </c>
      <c r="U475" s="25">
        <v>6200</v>
      </c>
      <c r="V475" s="25">
        <v>4109.54</v>
      </c>
      <c r="W475" s="25">
        <v>5500</v>
      </c>
      <c r="X475" s="25">
        <v>3854</v>
      </c>
      <c r="Y475" s="25">
        <v>5500</v>
      </c>
      <c r="Z475" s="25">
        <v>3913.18</v>
      </c>
      <c r="AA475" s="25">
        <v>5500</v>
      </c>
      <c r="AB475" s="26">
        <v>4177.21</v>
      </c>
      <c r="AC475" s="136">
        <v>6800</v>
      </c>
    </row>
    <row r="476" spans="1:32" x14ac:dyDescent="0.25">
      <c r="A476" s="28" t="s">
        <v>653</v>
      </c>
      <c r="B476" s="29" t="s">
        <v>654</v>
      </c>
      <c r="C476" s="25">
        <v>1800</v>
      </c>
      <c r="D476" s="25">
        <v>1800</v>
      </c>
      <c r="E476" s="25">
        <v>1924.3</v>
      </c>
      <c r="F476" s="25">
        <v>1800</v>
      </c>
      <c r="G476" s="25">
        <v>1386.75</v>
      </c>
      <c r="H476" s="25">
        <v>1849</v>
      </c>
      <c r="I476" s="25">
        <v>1900</v>
      </c>
      <c r="J476" s="25">
        <v>1895.08</v>
      </c>
      <c r="K476" s="25">
        <v>2150</v>
      </c>
      <c r="L476" s="25">
        <v>1531.11</v>
      </c>
      <c r="M476" s="25">
        <v>2043.58</v>
      </c>
      <c r="N476" s="25">
        <v>2150</v>
      </c>
      <c r="O476" s="25">
        <v>2049.88</v>
      </c>
      <c r="P476" s="25">
        <v>2375</v>
      </c>
      <c r="Q476" s="25">
        <v>2049.88</v>
      </c>
      <c r="R476" s="25">
        <v>2500</v>
      </c>
      <c r="S476" s="25">
        <v>2129.7800000000002</v>
      </c>
      <c r="U476" s="25">
        <v>2500</v>
      </c>
      <c r="V476" s="25">
        <v>2301.46</v>
      </c>
      <c r="W476" s="25">
        <v>2500</v>
      </c>
      <c r="X476" s="25">
        <v>2555.4699999999998</v>
      </c>
      <c r="Y476" s="25">
        <v>2800</v>
      </c>
      <c r="Z476" s="25">
        <v>2298.0100000000002</v>
      </c>
      <c r="AA476" s="25">
        <v>2800</v>
      </c>
      <c r="AB476" s="26">
        <v>2349.92</v>
      </c>
      <c r="AC476" s="136">
        <v>3000</v>
      </c>
    </row>
    <row r="477" spans="1:32" x14ac:dyDescent="0.25">
      <c r="A477" s="28" t="s">
        <v>655</v>
      </c>
      <c r="B477" s="29" t="s">
        <v>212</v>
      </c>
      <c r="C477" s="25">
        <v>1600</v>
      </c>
      <c r="D477" s="25">
        <v>1600</v>
      </c>
      <c r="E477" s="25">
        <v>1719.14</v>
      </c>
      <c r="F477" s="25">
        <v>1600</v>
      </c>
      <c r="G477" s="25">
        <v>1117.1199999999999</v>
      </c>
      <c r="H477" s="25">
        <v>1675.68</v>
      </c>
      <c r="I477" s="25">
        <v>1700</v>
      </c>
      <c r="J477" s="25">
        <v>1724.97</v>
      </c>
      <c r="K477" s="25">
        <v>1700</v>
      </c>
      <c r="L477" s="25">
        <v>1768.74</v>
      </c>
      <c r="M477" s="25">
        <v>2215.79</v>
      </c>
      <c r="N477" s="25">
        <v>1700</v>
      </c>
      <c r="O477" s="25">
        <v>1933.09</v>
      </c>
      <c r="P477" s="25">
        <v>1700</v>
      </c>
      <c r="Q477" s="25">
        <v>1853.28</v>
      </c>
      <c r="R477" s="25">
        <v>1700</v>
      </c>
      <c r="S477" s="25">
        <v>1939.27</v>
      </c>
      <c r="U477" s="25">
        <v>1800</v>
      </c>
      <c r="V477" s="25">
        <v>2132.4899999999998</v>
      </c>
      <c r="W477" s="25">
        <v>1900</v>
      </c>
      <c r="X477" s="25">
        <v>2055.8000000000002</v>
      </c>
      <c r="Y477" s="25">
        <v>2400</v>
      </c>
      <c r="Z477" s="25">
        <v>1770.66</v>
      </c>
      <c r="AA477" s="25">
        <v>2400</v>
      </c>
      <c r="AB477" s="26">
        <v>1535.75</v>
      </c>
      <c r="AC477" s="136">
        <v>2400</v>
      </c>
    </row>
    <row r="478" spans="1:32" x14ac:dyDescent="0.25">
      <c r="A478" s="32"/>
      <c r="B478" s="61" t="s">
        <v>24</v>
      </c>
      <c r="C478" s="34">
        <f t="shared" ref="C478:R478" si="334">SUM(C474:C477)</f>
        <v>36200</v>
      </c>
      <c r="D478" s="34">
        <f t="shared" si="334"/>
        <v>38200</v>
      </c>
      <c r="E478" s="34">
        <f t="shared" si="334"/>
        <v>33939.43</v>
      </c>
      <c r="F478" s="34">
        <f t="shared" si="334"/>
        <v>36700</v>
      </c>
      <c r="G478" s="34">
        <f t="shared" si="334"/>
        <v>16700.849999999999</v>
      </c>
      <c r="H478" s="34">
        <f t="shared" si="334"/>
        <v>26123.309999999998</v>
      </c>
      <c r="I478" s="34">
        <f t="shared" si="334"/>
        <v>34500</v>
      </c>
      <c r="J478" s="34">
        <f t="shared" si="334"/>
        <v>29900.97</v>
      </c>
      <c r="K478" s="34">
        <f t="shared" si="334"/>
        <v>32150</v>
      </c>
      <c r="L478" s="34">
        <f t="shared" si="334"/>
        <v>25363.11</v>
      </c>
      <c r="M478" s="34">
        <f t="shared" si="334"/>
        <v>36876.94</v>
      </c>
      <c r="N478" s="34">
        <f t="shared" si="334"/>
        <v>32650</v>
      </c>
      <c r="O478" s="34">
        <f t="shared" si="334"/>
        <v>35147.789999999994</v>
      </c>
      <c r="P478" s="34">
        <f t="shared" si="334"/>
        <v>33275</v>
      </c>
      <c r="Q478" s="34">
        <f t="shared" si="334"/>
        <v>27026.58</v>
      </c>
      <c r="R478" s="34">
        <f t="shared" si="334"/>
        <v>32400</v>
      </c>
      <c r="S478" s="37">
        <f>SUM(S474:S477)</f>
        <v>31377.03</v>
      </c>
      <c r="U478" s="37">
        <f t="shared" ref="U478:X478" si="335">SUM(U474:U477)</f>
        <v>31500</v>
      </c>
      <c r="V478" s="37">
        <f t="shared" si="335"/>
        <v>47744.159999999996</v>
      </c>
      <c r="W478" s="37">
        <f t="shared" si="335"/>
        <v>39900</v>
      </c>
      <c r="X478" s="37">
        <f t="shared" si="335"/>
        <v>39511.650000000009</v>
      </c>
      <c r="Y478" s="37">
        <f t="shared" ref="Y478:AF478" si="336">SUM(Y474:Y477)</f>
        <v>40700</v>
      </c>
      <c r="Z478" s="37">
        <f t="shared" si="336"/>
        <v>29669.930000000004</v>
      </c>
      <c r="AA478" s="37">
        <f t="shared" si="336"/>
        <v>40700</v>
      </c>
      <c r="AB478" s="35">
        <f t="shared" si="336"/>
        <v>26275.620000000003</v>
      </c>
      <c r="AC478" s="137">
        <f t="shared" si="336"/>
        <v>42200</v>
      </c>
      <c r="AD478" s="137">
        <f t="shared" si="336"/>
        <v>0</v>
      </c>
      <c r="AE478" s="137">
        <f t="shared" si="336"/>
        <v>0</v>
      </c>
      <c r="AF478" s="36">
        <f t="shared" si="336"/>
        <v>0</v>
      </c>
    </row>
    <row r="479" spans="1:32" x14ac:dyDescent="0.25">
      <c r="A479" s="28" t="s">
        <v>656</v>
      </c>
      <c r="B479" s="29" t="s">
        <v>657</v>
      </c>
      <c r="C479" s="25"/>
      <c r="D479" s="25"/>
      <c r="E479" s="25"/>
      <c r="F479" s="25"/>
      <c r="G479" s="25"/>
    </row>
    <row r="480" spans="1:32" x14ac:dyDescent="0.25">
      <c r="A480" s="28" t="s">
        <v>658</v>
      </c>
      <c r="B480" s="29" t="s">
        <v>659</v>
      </c>
      <c r="C480" s="25">
        <v>63000</v>
      </c>
      <c r="D480" s="25">
        <v>68000</v>
      </c>
      <c r="E480" s="25">
        <v>33017.56</v>
      </c>
      <c r="F480" s="25">
        <v>58000</v>
      </c>
      <c r="G480" s="25">
        <v>30282.06</v>
      </c>
      <c r="H480" s="25">
        <v>41588.46</v>
      </c>
      <c r="I480" s="25">
        <v>50000</v>
      </c>
      <c r="J480" s="25">
        <v>47426.96</v>
      </c>
      <c r="K480" s="25">
        <v>50000</v>
      </c>
      <c r="L480" s="25">
        <v>53077.14</v>
      </c>
      <c r="M480" s="25">
        <v>78062.67</v>
      </c>
      <c r="N480" s="25">
        <v>55000</v>
      </c>
      <c r="O480" s="25">
        <v>69044.679999999993</v>
      </c>
      <c r="P480" s="25">
        <v>58000</v>
      </c>
      <c r="Q480" s="25">
        <v>50211.85</v>
      </c>
      <c r="R480" s="25">
        <v>58000</v>
      </c>
      <c r="S480" s="25">
        <v>49980.24</v>
      </c>
      <c r="U480" s="25">
        <v>60000</v>
      </c>
      <c r="V480" s="25">
        <v>102731.01</v>
      </c>
      <c r="W480" s="25">
        <v>75000</v>
      </c>
      <c r="X480" s="25">
        <v>78835.289999999994</v>
      </c>
      <c r="Y480" s="25">
        <v>80000</v>
      </c>
      <c r="Z480" s="25">
        <v>67635.75</v>
      </c>
      <c r="AA480" s="25">
        <v>80000</v>
      </c>
      <c r="AB480" s="26">
        <v>59278.7</v>
      </c>
      <c r="AC480" s="136">
        <v>80000</v>
      </c>
    </row>
    <row r="481" spans="1:32" x14ac:dyDescent="0.25">
      <c r="A481" s="28" t="s">
        <v>660</v>
      </c>
      <c r="B481" s="29" t="s">
        <v>661</v>
      </c>
      <c r="C481" s="25">
        <v>5000</v>
      </c>
      <c r="D481" s="25">
        <v>6000</v>
      </c>
      <c r="E481" s="25">
        <v>4295.03</v>
      </c>
      <c r="F481" s="25">
        <v>6000</v>
      </c>
      <c r="G481" s="25">
        <v>4231.3500000000004</v>
      </c>
      <c r="H481" s="25">
        <v>5058.62</v>
      </c>
      <c r="I481" s="25">
        <v>6500</v>
      </c>
      <c r="J481" s="25">
        <v>7218.87</v>
      </c>
      <c r="K481" s="25">
        <v>6500</v>
      </c>
      <c r="L481" s="25">
        <v>4322.51</v>
      </c>
      <c r="M481" s="25">
        <v>5073.18</v>
      </c>
      <c r="N481" s="25">
        <v>7250</v>
      </c>
      <c r="O481" s="25">
        <v>8265.61</v>
      </c>
      <c r="P481" s="25">
        <v>8000</v>
      </c>
      <c r="Q481" s="25">
        <v>5468.11</v>
      </c>
      <c r="R481" s="25">
        <v>8000</v>
      </c>
      <c r="S481" s="25">
        <v>4885.32</v>
      </c>
      <c r="U481" s="25">
        <v>7000</v>
      </c>
      <c r="V481" s="25">
        <v>4428.49</v>
      </c>
      <c r="W481" s="25">
        <v>7000</v>
      </c>
      <c r="X481" s="25">
        <v>6492.55</v>
      </c>
      <c r="Y481" s="25">
        <v>7300</v>
      </c>
      <c r="Z481" s="25">
        <v>4868.25</v>
      </c>
      <c r="AA481" s="25">
        <v>7300</v>
      </c>
      <c r="AB481" s="26">
        <v>4898.71</v>
      </c>
      <c r="AC481" s="136">
        <v>7300</v>
      </c>
    </row>
    <row r="482" spans="1:32" x14ac:dyDescent="0.25">
      <c r="A482" s="28" t="s">
        <v>662</v>
      </c>
      <c r="B482" s="29" t="s">
        <v>663</v>
      </c>
      <c r="C482" s="25">
        <v>6000</v>
      </c>
      <c r="D482" s="25">
        <v>7500</v>
      </c>
      <c r="E482" s="25">
        <v>7744.94</v>
      </c>
      <c r="F482" s="25">
        <v>8000</v>
      </c>
      <c r="G482" s="25">
        <v>5668.74</v>
      </c>
      <c r="H482" s="25">
        <v>7705.61</v>
      </c>
      <c r="I482" s="25">
        <v>8500</v>
      </c>
      <c r="J482" s="25">
        <v>3190.98</v>
      </c>
      <c r="K482" s="25">
        <v>8500</v>
      </c>
      <c r="L482" s="25">
        <v>15128.04</v>
      </c>
      <c r="M482" s="25">
        <v>17281.169999999998</v>
      </c>
      <c r="N482" s="25">
        <v>8500</v>
      </c>
      <c r="O482" s="25">
        <v>3883.35</v>
      </c>
      <c r="P482" s="25">
        <v>6500</v>
      </c>
      <c r="Q482" s="25">
        <v>5600.53</v>
      </c>
      <c r="R482" s="25">
        <v>6500</v>
      </c>
      <c r="S482" s="25">
        <v>7304.84</v>
      </c>
      <c r="U482" s="25">
        <v>6500</v>
      </c>
      <c r="V482" s="25">
        <v>7148.98</v>
      </c>
      <c r="W482" s="25">
        <v>7000</v>
      </c>
      <c r="X482" s="25">
        <v>4771.99</v>
      </c>
      <c r="Y482" s="25">
        <v>7500</v>
      </c>
      <c r="Z482" s="25">
        <v>5199.26</v>
      </c>
      <c r="AA482" s="25">
        <v>7500</v>
      </c>
      <c r="AB482" s="26">
        <v>4974.76</v>
      </c>
      <c r="AC482" s="136">
        <v>30000</v>
      </c>
    </row>
    <row r="483" spans="1:32" x14ac:dyDescent="0.25">
      <c r="A483" s="28" t="s">
        <v>664</v>
      </c>
      <c r="B483" s="29" t="s">
        <v>665</v>
      </c>
      <c r="C483" s="25">
        <v>800</v>
      </c>
      <c r="D483" s="25">
        <v>600</v>
      </c>
      <c r="E483" s="25">
        <v>835.83</v>
      </c>
      <c r="F483" s="25">
        <v>1000</v>
      </c>
      <c r="G483" s="25">
        <v>525.69000000000005</v>
      </c>
      <c r="H483" s="25">
        <v>608.19000000000005</v>
      </c>
      <c r="I483" s="25">
        <v>1000</v>
      </c>
      <c r="J483" s="25">
        <v>1743.46</v>
      </c>
      <c r="K483" s="25">
        <v>1000</v>
      </c>
      <c r="L483" s="25">
        <v>1364.51</v>
      </c>
      <c r="M483" s="25">
        <v>2235.96</v>
      </c>
      <c r="N483" s="25">
        <v>1300</v>
      </c>
      <c r="O483" s="25">
        <v>1934.89</v>
      </c>
      <c r="P483" s="25">
        <v>2000</v>
      </c>
      <c r="Q483" s="25">
        <v>1599.83</v>
      </c>
      <c r="R483" s="25">
        <v>2000</v>
      </c>
      <c r="S483" s="25">
        <v>211.39</v>
      </c>
      <c r="U483" s="25">
        <v>2000</v>
      </c>
      <c r="V483" s="25">
        <v>1131.6500000000001</v>
      </c>
      <c r="W483" s="25">
        <v>1500</v>
      </c>
      <c r="X483" s="25">
        <v>1757</v>
      </c>
      <c r="Y483" s="25">
        <v>1500</v>
      </c>
      <c r="Z483" s="25">
        <v>3137.08</v>
      </c>
      <c r="AA483" s="25">
        <v>2000</v>
      </c>
      <c r="AB483" s="26">
        <v>485.81</v>
      </c>
      <c r="AC483" s="136">
        <v>2000</v>
      </c>
    </row>
    <row r="484" spans="1:32" x14ac:dyDescent="0.25">
      <c r="A484" s="28" t="s">
        <v>666</v>
      </c>
      <c r="B484" s="29" t="s">
        <v>667</v>
      </c>
      <c r="C484" s="25">
        <v>50000</v>
      </c>
      <c r="D484" s="25">
        <v>53000</v>
      </c>
      <c r="E484" s="25">
        <v>65610.210000000006</v>
      </c>
      <c r="F484" s="38">
        <v>53000</v>
      </c>
      <c r="G484" s="38">
        <v>32706.05</v>
      </c>
      <c r="H484" s="38">
        <v>49081.19</v>
      </c>
      <c r="I484" s="38">
        <v>55000</v>
      </c>
      <c r="J484" s="25">
        <v>96006.79</v>
      </c>
      <c r="K484" s="25">
        <v>57000</v>
      </c>
      <c r="L484" s="25">
        <v>107595.18</v>
      </c>
      <c r="M484" s="25">
        <v>142018.19</v>
      </c>
      <c r="N484" s="25">
        <v>99500</v>
      </c>
      <c r="O484" s="25">
        <v>112619.36</v>
      </c>
      <c r="P484" s="25">
        <v>70000</v>
      </c>
      <c r="Q484" s="25">
        <v>54181.84</v>
      </c>
      <c r="R484" s="25">
        <v>70000</v>
      </c>
      <c r="S484" s="25">
        <v>62954.05</v>
      </c>
      <c r="U484" s="25">
        <v>70000</v>
      </c>
      <c r="V484" s="25">
        <v>89512.84</v>
      </c>
      <c r="W484" s="25">
        <v>79000</v>
      </c>
      <c r="X484" s="25">
        <v>63503.93</v>
      </c>
      <c r="Y484" s="25">
        <v>79000</v>
      </c>
      <c r="Z484" s="25">
        <v>56551.839999999997</v>
      </c>
      <c r="AA484" s="25">
        <v>79000</v>
      </c>
      <c r="AB484" s="26">
        <v>43503.97</v>
      </c>
      <c r="AC484" s="136">
        <v>79000</v>
      </c>
    </row>
    <row r="485" spans="1:32" x14ac:dyDescent="0.25">
      <c r="A485" s="28" t="s">
        <v>668</v>
      </c>
      <c r="B485" s="29" t="s">
        <v>669</v>
      </c>
      <c r="C485" s="25">
        <v>7500</v>
      </c>
      <c r="D485" s="25">
        <v>8500</v>
      </c>
      <c r="E485" s="25">
        <v>10351.57</v>
      </c>
      <c r="F485" s="25">
        <v>10000</v>
      </c>
      <c r="G485" s="25">
        <v>255.25</v>
      </c>
      <c r="H485" s="25">
        <v>8299.64</v>
      </c>
      <c r="I485" s="25">
        <v>11000</v>
      </c>
      <c r="J485" s="25">
        <v>9582.5499999999993</v>
      </c>
      <c r="K485" s="25">
        <v>11000</v>
      </c>
      <c r="L485" s="25">
        <v>14452.48</v>
      </c>
      <c r="M485" s="25">
        <v>16197.31</v>
      </c>
      <c r="N485" s="25">
        <v>12000</v>
      </c>
      <c r="O485" s="25">
        <v>13607.94</v>
      </c>
      <c r="P485" s="25">
        <v>13000</v>
      </c>
      <c r="Q485" s="25">
        <v>14282.84</v>
      </c>
      <c r="R485" s="25">
        <v>13000</v>
      </c>
      <c r="S485" s="25">
        <v>15376.42</v>
      </c>
      <c r="U485" s="25">
        <v>13000</v>
      </c>
      <c r="V485" s="25">
        <v>10151.01</v>
      </c>
      <c r="W485" s="25">
        <v>13000</v>
      </c>
      <c r="X485" s="25">
        <v>12654.77</v>
      </c>
      <c r="Y485" s="25">
        <v>13000</v>
      </c>
      <c r="Z485" s="25">
        <v>4272.1400000000003</v>
      </c>
      <c r="AA485" s="25">
        <v>13000</v>
      </c>
      <c r="AB485" s="26">
        <v>2591.96</v>
      </c>
      <c r="AC485" s="136">
        <v>13000</v>
      </c>
    </row>
    <row r="486" spans="1:32" x14ac:dyDescent="0.25">
      <c r="A486" s="28" t="s">
        <v>670</v>
      </c>
      <c r="B486" s="29" t="s">
        <v>671</v>
      </c>
      <c r="C486" s="25">
        <v>700</v>
      </c>
      <c r="D486" s="25">
        <v>500</v>
      </c>
      <c r="E486" s="25">
        <v>3058.46</v>
      </c>
      <c r="F486" s="25">
        <v>1000</v>
      </c>
      <c r="G486" s="25">
        <v>1858.59</v>
      </c>
      <c r="H486" s="25">
        <v>1858.59</v>
      </c>
      <c r="I486" s="25">
        <v>1500</v>
      </c>
      <c r="J486" s="25">
        <v>907.11</v>
      </c>
      <c r="K486" s="25">
        <v>1500</v>
      </c>
      <c r="L486" s="25">
        <v>2346.6799999999998</v>
      </c>
      <c r="M486" s="25">
        <v>3030.73</v>
      </c>
      <c r="N486" s="25">
        <v>1500</v>
      </c>
      <c r="O486" s="25">
        <v>1158.0899999999999</v>
      </c>
      <c r="P486" s="25">
        <v>1500</v>
      </c>
      <c r="Q486" s="25">
        <v>2012.06</v>
      </c>
      <c r="R486" s="25">
        <v>1500</v>
      </c>
      <c r="S486" s="25">
        <v>685.84</v>
      </c>
      <c r="U486" s="25">
        <v>1500</v>
      </c>
      <c r="V486" s="25">
        <v>1157.99</v>
      </c>
      <c r="W486" s="25">
        <v>1500</v>
      </c>
      <c r="X486" s="25">
        <v>0</v>
      </c>
      <c r="Y486" s="25">
        <v>1500</v>
      </c>
      <c r="Z486" s="25">
        <v>0</v>
      </c>
      <c r="AA486" s="25">
        <v>1500</v>
      </c>
      <c r="AB486" s="26">
        <v>0</v>
      </c>
      <c r="AC486" s="136">
        <v>1000</v>
      </c>
    </row>
    <row r="487" spans="1:32" x14ac:dyDescent="0.25">
      <c r="A487" s="28" t="s">
        <v>672</v>
      </c>
      <c r="B487" s="29" t="s">
        <v>673</v>
      </c>
      <c r="C487" s="25">
        <v>2500</v>
      </c>
      <c r="D487" s="25">
        <v>3500</v>
      </c>
      <c r="E487" s="25">
        <v>3324.19</v>
      </c>
      <c r="F487" s="25">
        <v>3500</v>
      </c>
      <c r="G487" s="25">
        <v>378.09</v>
      </c>
      <c r="H487" s="25">
        <v>4295.1899999999996</v>
      </c>
      <c r="I487" s="25">
        <v>3500</v>
      </c>
      <c r="J487" s="25">
        <v>2565.86</v>
      </c>
      <c r="K487" s="25">
        <v>3500</v>
      </c>
      <c r="L487" s="25">
        <v>2488.59</v>
      </c>
      <c r="M487" s="25">
        <v>3788.59</v>
      </c>
      <c r="N487" s="25">
        <v>3500</v>
      </c>
      <c r="O487" s="25">
        <v>4028.79</v>
      </c>
      <c r="P487" s="25">
        <v>3500</v>
      </c>
      <c r="Q487" s="25">
        <v>4471.3999999999996</v>
      </c>
      <c r="R487" s="25">
        <v>3500</v>
      </c>
      <c r="S487" s="25">
        <v>1775.26</v>
      </c>
      <c r="U487" s="25">
        <v>4000</v>
      </c>
      <c r="V487" s="25">
        <v>8065.01</v>
      </c>
      <c r="W487" s="25">
        <v>4000</v>
      </c>
      <c r="X487" s="25">
        <v>3653.74</v>
      </c>
      <c r="Y487" s="25">
        <v>4300</v>
      </c>
      <c r="Z487" s="25">
        <v>2851.4</v>
      </c>
      <c r="AA487" s="25">
        <v>4300</v>
      </c>
      <c r="AB487" s="26">
        <v>671</v>
      </c>
      <c r="AC487" s="136">
        <v>4300</v>
      </c>
    </row>
    <row r="488" spans="1:32" x14ac:dyDescent="0.25">
      <c r="A488" s="32"/>
      <c r="B488" s="61" t="s">
        <v>24</v>
      </c>
      <c r="C488" s="34">
        <f t="shared" ref="C488:R488" si="337">SUM(C480:C487)</f>
        <v>135500</v>
      </c>
      <c r="D488" s="34">
        <f t="shared" si="337"/>
        <v>147600</v>
      </c>
      <c r="E488" s="34">
        <f t="shared" si="337"/>
        <v>128237.79000000002</v>
      </c>
      <c r="F488" s="34">
        <f t="shared" si="337"/>
        <v>140500</v>
      </c>
      <c r="G488" s="34">
        <f t="shared" si="337"/>
        <v>75905.819999999992</v>
      </c>
      <c r="H488" s="34">
        <f t="shared" si="337"/>
        <v>118495.49</v>
      </c>
      <c r="I488" s="34">
        <f t="shared" si="337"/>
        <v>137000</v>
      </c>
      <c r="J488" s="34">
        <f t="shared" si="337"/>
        <v>168642.57999999996</v>
      </c>
      <c r="K488" s="34">
        <f t="shared" si="337"/>
        <v>139000</v>
      </c>
      <c r="L488" s="34">
        <f t="shared" si="337"/>
        <v>200775.13</v>
      </c>
      <c r="M488" s="34">
        <f t="shared" si="337"/>
        <v>267687.80000000005</v>
      </c>
      <c r="N488" s="34">
        <f t="shared" si="337"/>
        <v>188550</v>
      </c>
      <c r="O488" s="34">
        <f t="shared" si="337"/>
        <v>214542.71000000002</v>
      </c>
      <c r="P488" s="34">
        <f t="shared" si="337"/>
        <v>162500</v>
      </c>
      <c r="Q488" s="34">
        <f t="shared" si="337"/>
        <v>137828.46</v>
      </c>
      <c r="R488" s="34">
        <f t="shared" si="337"/>
        <v>162500</v>
      </c>
      <c r="S488" s="37">
        <f>SUM(S480:S487)</f>
        <v>143173.36000000002</v>
      </c>
      <c r="U488" s="37">
        <f t="shared" ref="U488:X488" si="338">SUM(U480:U487)</f>
        <v>164000</v>
      </c>
      <c r="V488" s="37">
        <f t="shared" si="338"/>
        <v>224326.97999999998</v>
      </c>
      <c r="W488" s="37">
        <f t="shared" si="338"/>
        <v>188000</v>
      </c>
      <c r="X488" s="37">
        <f t="shared" si="338"/>
        <v>171669.27</v>
      </c>
      <c r="Y488" s="37">
        <f t="shared" ref="Y488:Z488" si="339">SUM(Y480:Y487)</f>
        <v>194100</v>
      </c>
      <c r="Z488" s="37">
        <f t="shared" si="339"/>
        <v>144515.72</v>
      </c>
      <c r="AA488" s="37">
        <f t="shared" ref="AA488:AF488" si="340">SUM(AA480:AA487)</f>
        <v>194600</v>
      </c>
      <c r="AB488" s="35">
        <f t="shared" si="340"/>
        <v>116404.91</v>
      </c>
      <c r="AC488" s="137">
        <f t="shared" si="340"/>
        <v>216600</v>
      </c>
      <c r="AD488" s="137">
        <f t="shared" si="340"/>
        <v>0</v>
      </c>
      <c r="AE488" s="137">
        <f t="shared" si="340"/>
        <v>0</v>
      </c>
      <c r="AF488" s="36">
        <f t="shared" si="340"/>
        <v>0</v>
      </c>
    </row>
    <row r="489" spans="1:32" x14ac:dyDescent="0.25">
      <c r="A489" s="51"/>
      <c r="B489" s="52" t="s">
        <v>674</v>
      </c>
      <c r="C489" s="53">
        <f t="shared" ref="C489:X489" si="341">SUM(C453+C457+C468+C472+C478+C488)</f>
        <v>257766</v>
      </c>
      <c r="D489" s="53">
        <f t="shared" si="341"/>
        <v>268680</v>
      </c>
      <c r="E489" s="53">
        <f t="shared" si="341"/>
        <v>254590.05000000005</v>
      </c>
      <c r="F489" s="53">
        <f t="shared" si="341"/>
        <v>270917</v>
      </c>
      <c r="G489" s="53">
        <f t="shared" si="341"/>
        <v>161724.16999999998</v>
      </c>
      <c r="H489" s="53">
        <f t="shared" si="341"/>
        <v>237552.66999999998</v>
      </c>
      <c r="I489" s="53">
        <f t="shared" si="341"/>
        <v>266570</v>
      </c>
      <c r="J489" s="53">
        <f t="shared" si="341"/>
        <v>292059.75999999995</v>
      </c>
      <c r="K489" s="53">
        <f t="shared" si="341"/>
        <v>270295.87</v>
      </c>
      <c r="L489" s="53">
        <f t="shared" si="341"/>
        <v>306725.42</v>
      </c>
      <c r="M489" s="53">
        <f t="shared" si="341"/>
        <v>408208.76</v>
      </c>
      <c r="N489" s="53">
        <f t="shared" si="341"/>
        <v>322388</v>
      </c>
      <c r="O489" s="53">
        <f t="shared" si="341"/>
        <v>346573.61</v>
      </c>
      <c r="P489" s="53">
        <f t="shared" si="341"/>
        <v>306858</v>
      </c>
      <c r="Q489" s="53">
        <f t="shared" si="341"/>
        <v>270755.11</v>
      </c>
      <c r="R489" s="53">
        <f t="shared" si="341"/>
        <v>309444</v>
      </c>
      <c r="S489" s="53">
        <f t="shared" si="341"/>
        <v>286433.83</v>
      </c>
      <c r="T489" s="8">
        <f>(P489-N489)/N489</f>
        <v>-4.8171768179957074E-2</v>
      </c>
      <c r="U489" s="53">
        <f t="shared" si="341"/>
        <v>310000</v>
      </c>
      <c r="V489" s="53">
        <f t="shared" si="341"/>
        <v>389334.86</v>
      </c>
      <c r="W489" s="53">
        <f t="shared" si="341"/>
        <v>364600</v>
      </c>
      <c r="X489" s="53">
        <f t="shared" si="341"/>
        <v>328688.69999999995</v>
      </c>
      <c r="Y489" s="53">
        <f t="shared" ref="Y489:Z489" si="342">SUM(Y453+Y457+Y468+Y472+Y478+Y488)</f>
        <v>367775</v>
      </c>
      <c r="Z489" s="53">
        <f t="shared" si="342"/>
        <v>286564.24</v>
      </c>
      <c r="AA489" s="53">
        <f t="shared" ref="AA489:AF489" si="343">SUM(AA453+AA457+AA468+AA472+AA478+AA488)</f>
        <v>373274</v>
      </c>
      <c r="AB489" s="54">
        <f t="shared" si="343"/>
        <v>247203.61000000002</v>
      </c>
      <c r="AC489" s="139">
        <f t="shared" si="343"/>
        <v>402840</v>
      </c>
      <c r="AD489" s="139">
        <f t="shared" si="343"/>
        <v>0</v>
      </c>
      <c r="AE489" s="139">
        <f t="shared" si="343"/>
        <v>0</v>
      </c>
      <c r="AF489" s="55">
        <f t="shared" si="343"/>
        <v>0</v>
      </c>
    </row>
    <row r="490" spans="1:32" x14ac:dyDescent="0.25">
      <c r="A490" s="51"/>
      <c r="B490" s="52" t="s">
        <v>675</v>
      </c>
      <c r="C490" s="53">
        <f t="shared" ref="C490:S490" si="344">SUM(C367+C389+C401+C412+C426+C435+C440+C449+C489)</f>
        <v>891198</v>
      </c>
      <c r="D490" s="53">
        <f t="shared" si="344"/>
        <v>887881</v>
      </c>
      <c r="E490" s="53">
        <f t="shared" si="344"/>
        <v>899578.88</v>
      </c>
      <c r="F490" s="53">
        <f t="shared" si="344"/>
        <v>906525</v>
      </c>
      <c r="G490" s="53">
        <f t="shared" si="344"/>
        <v>638402.37999999989</v>
      </c>
      <c r="H490" s="53">
        <f t="shared" si="344"/>
        <v>878987.66999999993</v>
      </c>
      <c r="I490" s="53">
        <f t="shared" si="344"/>
        <v>925656</v>
      </c>
      <c r="J490" s="53">
        <f t="shared" si="344"/>
        <v>905048.62999999989</v>
      </c>
      <c r="K490" s="53">
        <f t="shared" si="344"/>
        <v>946237.20000000007</v>
      </c>
      <c r="L490" s="53">
        <f t="shared" si="344"/>
        <v>838316.67999999993</v>
      </c>
      <c r="M490" s="53">
        <f t="shared" si="344"/>
        <v>1115054.8400000001</v>
      </c>
      <c r="N490" s="53">
        <f t="shared" si="344"/>
        <v>1015143.99</v>
      </c>
      <c r="O490" s="53">
        <f t="shared" si="344"/>
        <v>1019499.8799999999</v>
      </c>
      <c r="P490" s="53">
        <f t="shared" si="344"/>
        <v>1017299</v>
      </c>
      <c r="Q490" s="53">
        <f t="shared" si="344"/>
        <v>958328.7699999999</v>
      </c>
      <c r="R490" s="53">
        <f t="shared" si="344"/>
        <v>1048943</v>
      </c>
      <c r="S490" s="53">
        <f t="shared" si="344"/>
        <v>950470.77</v>
      </c>
      <c r="T490" s="8">
        <f>(P490-N490)/N490</f>
        <v>2.1228614080648889E-3</v>
      </c>
      <c r="U490" s="53">
        <f t="shared" ref="U490:Z490" si="345">SUM(U367+U389+U401+U412+U426+U435+U440+U449+U489)</f>
        <v>1066495</v>
      </c>
      <c r="V490" s="53">
        <f t="shared" si="345"/>
        <v>1138365.74</v>
      </c>
      <c r="W490" s="53">
        <f t="shared" si="345"/>
        <v>1209134</v>
      </c>
      <c r="X490" s="53">
        <f t="shared" si="345"/>
        <v>1139703.7399999998</v>
      </c>
      <c r="Y490" s="53">
        <f>SUM(Y367+Y389+Y401+Y412+Y426+Y435+Y440+Y449+Y489)</f>
        <v>1260264</v>
      </c>
      <c r="Z490" s="53">
        <f t="shared" si="345"/>
        <v>984867.90999999992</v>
      </c>
      <c r="AA490" s="53">
        <f t="shared" ref="AA490:AF490" si="346">SUM(AA367+AA389+AA401+AA412+AA426+AA435+AA440+AA449+AA489)</f>
        <v>1316878</v>
      </c>
      <c r="AB490" s="53">
        <f t="shared" si="346"/>
        <v>902764.24</v>
      </c>
      <c r="AC490" s="139">
        <f t="shared" si="346"/>
        <v>1361414</v>
      </c>
      <c r="AD490" s="139">
        <f t="shared" si="346"/>
        <v>0</v>
      </c>
      <c r="AE490" s="139">
        <f t="shared" si="346"/>
        <v>0</v>
      </c>
      <c r="AF490" s="55">
        <f t="shared" si="346"/>
        <v>0</v>
      </c>
    </row>
    <row r="491" spans="1:32" x14ac:dyDescent="0.25">
      <c r="A491" s="106" t="s">
        <v>676</v>
      </c>
      <c r="B491" s="57" t="s">
        <v>677</v>
      </c>
      <c r="C491" s="25"/>
      <c r="D491" s="25"/>
      <c r="E491" s="25"/>
    </row>
    <row r="492" spans="1:32" x14ac:dyDescent="0.25">
      <c r="A492" s="28" t="s">
        <v>678</v>
      </c>
      <c r="B492" s="29" t="s">
        <v>679</v>
      </c>
      <c r="C492" s="25"/>
      <c r="D492" s="25"/>
      <c r="E492" s="25"/>
    </row>
    <row r="493" spans="1:32" x14ac:dyDescent="0.25">
      <c r="A493" s="28" t="s">
        <v>680</v>
      </c>
      <c r="B493" s="29" t="s">
        <v>681</v>
      </c>
      <c r="C493" s="58">
        <v>43217</v>
      </c>
      <c r="D493" s="25">
        <v>50000</v>
      </c>
      <c r="E493" s="25">
        <v>53172.58</v>
      </c>
      <c r="F493" s="25">
        <v>54060</v>
      </c>
      <c r="G493" s="25">
        <v>40984</v>
      </c>
      <c r="H493" s="25">
        <v>54303.8</v>
      </c>
      <c r="I493" s="25">
        <v>53810</v>
      </c>
      <c r="J493" s="25">
        <v>53812.2</v>
      </c>
      <c r="K493" s="25">
        <v>54888</v>
      </c>
      <c r="L493" s="25">
        <v>45121.87</v>
      </c>
      <c r="M493" s="25">
        <v>54823.81</v>
      </c>
      <c r="N493" s="25">
        <v>57856.17</v>
      </c>
      <c r="O493" s="25">
        <v>59596.12</v>
      </c>
      <c r="P493" s="25">
        <v>60000</v>
      </c>
      <c r="Q493" s="25">
        <v>60425.06</v>
      </c>
      <c r="R493" s="25">
        <v>62377</v>
      </c>
      <c r="S493" s="25">
        <v>61501.81</v>
      </c>
      <c r="U493" s="25">
        <v>62730</v>
      </c>
      <c r="V493" s="25">
        <v>61522.32</v>
      </c>
      <c r="W493" s="25">
        <v>65240</v>
      </c>
      <c r="X493" s="25">
        <v>83288.960000000006</v>
      </c>
      <c r="Y493" s="25">
        <v>59272</v>
      </c>
      <c r="Z493" s="25">
        <v>54712.800000000003</v>
      </c>
      <c r="AA493" s="25">
        <v>61661</v>
      </c>
      <c r="AB493" s="26">
        <v>50514.65</v>
      </c>
      <c r="AC493" s="136">
        <v>63511</v>
      </c>
    </row>
    <row r="494" spans="1:32" x14ac:dyDescent="0.25">
      <c r="A494" s="28" t="s">
        <v>682</v>
      </c>
      <c r="B494" s="29" t="s">
        <v>683</v>
      </c>
      <c r="C494" s="58">
        <v>9360</v>
      </c>
      <c r="D494" s="25">
        <v>9547</v>
      </c>
      <c r="E494" s="25">
        <v>9102.44</v>
      </c>
      <c r="F494" s="25">
        <v>9922</v>
      </c>
      <c r="G494" s="25">
        <v>6883.34</v>
      </c>
      <c r="H494" s="25">
        <v>9318.24</v>
      </c>
      <c r="I494" s="25">
        <v>9934.5</v>
      </c>
      <c r="J494" s="25">
        <v>10089.969999999999</v>
      </c>
      <c r="K494" s="25">
        <v>12480</v>
      </c>
      <c r="L494" s="25">
        <v>10320</v>
      </c>
      <c r="M494" s="25">
        <v>12528</v>
      </c>
      <c r="N494" s="25">
        <v>13520</v>
      </c>
      <c r="O494" s="25">
        <v>13831</v>
      </c>
      <c r="P494" s="25">
        <v>14560</v>
      </c>
      <c r="Q494" s="25">
        <v>8480.5</v>
      </c>
      <c r="R494" s="25">
        <v>14560</v>
      </c>
      <c r="S494" s="25">
        <v>10648.08</v>
      </c>
      <c r="U494" s="25">
        <v>15600</v>
      </c>
      <c r="V494" s="25">
        <v>13475.4</v>
      </c>
      <c r="W494" s="25">
        <v>16640</v>
      </c>
      <c r="X494" s="25">
        <v>11913.72</v>
      </c>
      <c r="Y494" s="25">
        <v>17160</v>
      </c>
      <c r="Z494" s="25">
        <v>11429.83</v>
      </c>
      <c r="AA494" s="25">
        <v>17680</v>
      </c>
      <c r="AB494" s="26">
        <v>9101.7999999999993</v>
      </c>
      <c r="AC494" s="136">
        <v>15000</v>
      </c>
    </row>
    <row r="495" spans="1:32" x14ac:dyDescent="0.25">
      <c r="A495" s="131" t="s">
        <v>684</v>
      </c>
      <c r="B495" s="11" t="s">
        <v>685</v>
      </c>
      <c r="W495" s="25">
        <v>41600</v>
      </c>
      <c r="X495" s="25">
        <v>23360</v>
      </c>
      <c r="Y495" s="25">
        <v>42000</v>
      </c>
      <c r="Z495" s="25">
        <v>28042</v>
      </c>
      <c r="AA495" s="25">
        <v>42840</v>
      </c>
      <c r="AB495" s="26">
        <v>30011.34</v>
      </c>
      <c r="AC495" s="136">
        <v>44125</v>
      </c>
    </row>
    <row r="496" spans="1:32" x14ac:dyDescent="0.25">
      <c r="A496" s="32"/>
      <c r="B496" s="61" t="s">
        <v>24</v>
      </c>
      <c r="C496" s="34">
        <f t="shared" ref="C496:S496" si="347">SUM(C493:C494)</f>
        <v>52577</v>
      </c>
      <c r="D496" s="34">
        <f t="shared" si="347"/>
        <v>59547</v>
      </c>
      <c r="E496" s="34">
        <f t="shared" si="347"/>
        <v>62275.020000000004</v>
      </c>
      <c r="F496" s="34">
        <f t="shared" si="347"/>
        <v>63982</v>
      </c>
      <c r="G496" s="34">
        <f t="shared" si="347"/>
        <v>47867.34</v>
      </c>
      <c r="H496" s="34">
        <f t="shared" si="347"/>
        <v>63622.04</v>
      </c>
      <c r="I496" s="34">
        <f t="shared" si="347"/>
        <v>63744.5</v>
      </c>
      <c r="J496" s="34">
        <f t="shared" si="347"/>
        <v>63902.17</v>
      </c>
      <c r="K496" s="34">
        <f t="shared" si="347"/>
        <v>67368</v>
      </c>
      <c r="L496" s="34">
        <f t="shared" si="347"/>
        <v>55441.87</v>
      </c>
      <c r="M496" s="34">
        <f t="shared" si="347"/>
        <v>67351.81</v>
      </c>
      <c r="N496" s="34">
        <f t="shared" si="347"/>
        <v>71376.17</v>
      </c>
      <c r="O496" s="34">
        <f t="shared" si="347"/>
        <v>73427.12</v>
      </c>
      <c r="P496" s="34">
        <f t="shared" si="347"/>
        <v>74560</v>
      </c>
      <c r="Q496" s="34">
        <f t="shared" si="347"/>
        <v>68905.56</v>
      </c>
      <c r="R496" s="34">
        <f t="shared" si="347"/>
        <v>76937</v>
      </c>
      <c r="S496" s="37">
        <f t="shared" si="347"/>
        <v>72149.89</v>
      </c>
      <c r="U496" s="37">
        <f>SUM(U493:U494)</f>
        <v>78330</v>
      </c>
      <c r="V496" s="37">
        <f>SUM(V493:V494)</f>
        <v>74997.72</v>
      </c>
      <c r="W496" s="37">
        <f>SUM(W493:W495)</f>
        <v>123480</v>
      </c>
      <c r="X496" s="37">
        <f>SUM(X493:X495)</f>
        <v>118562.68000000001</v>
      </c>
      <c r="Y496" s="37">
        <f>SUM(Y493:Y495)</f>
        <v>118432</v>
      </c>
      <c r="Z496" s="37">
        <f>SUM(Z493:Z495)</f>
        <v>94184.63</v>
      </c>
      <c r="AA496" s="37">
        <f t="shared" ref="AA496:AF496" si="348">SUM(AA493:AA495)</f>
        <v>122181</v>
      </c>
      <c r="AB496" s="35">
        <f t="shared" si="348"/>
        <v>89627.79</v>
      </c>
      <c r="AC496" s="137">
        <f t="shared" si="348"/>
        <v>122636</v>
      </c>
      <c r="AD496" s="137">
        <f t="shared" si="348"/>
        <v>0</v>
      </c>
      <c r="AE496" s="137">
        <f t="shared" si="348"/>
        <v>0</v>
      </c>
      <c r="AF496" s="36">
        <f t="shared" si="348"/>
        <v>0</v>
      </c>
    </row>
    <row r="497" spans="1:32" x14ac:dyDescent="0.25">
      <c r="A497" s="28" t="s">
        <v>686</v>
      </c>
      <c r="B497" s="29" t="s">
        <v>587</v>
      </c>
      <c r="C497" s="25"/>
      <c r="D497" s="25"/>
      <c r="E497" s="25"/>
      <c r="F497" s="25"/>
      <c r="G497" s="25"/>
    </row>
    <row r="498" spans="1:32" x14ac:dyDescent="0.25">
      <c r="A498" s="28" t="s">
        <v>687</v>
      </c>
      <c r="B498" s="29" t="s">
        <v>688</v>
      </c>
      <c r="C498" s="25">
        <v>280</v>
      </c>
      <c r="D498" s="25">
        <v>280</v>
      </c>
      <c r="E498" s="25">
        <v>280</v>
      </c>
      <c r="F498" s="25">
        <v>280</v>
      </c>
      <c r="G498" s="25">
        <v>140</v>
      </c>
      <c r="H498" s="25">
        <v>280</v>
      </c>
      <c r="I498" s="25">
        <v>280</v>
      </c>
      <c r="J498" s="25">
        <v>280</v>
      </c>
      <c r="K498" s="25">
        <v>280</v>
      </c>
      <c r="L498" s="25">
        <v>140</v>
      </c>
      <c r="M498" s="25">
        <v>210</v>
      </c>
      <c r="N498" s="25">
        <v>280</v>
      </c>
      <c r="O498" s="25">
        <v>280</v>
      </c>
      <c r="P498" s="25">
        <v>280</v>
      </c>
      <c r="Q498" s="25">
        <v>408.8</v>
      </c>
      <c r="R498" s="25">
        <v>280</v>
      </c>
      <c r="S498" s="25">
        <v>280</v>
      </c>
      <c r="U498" s="25">
        <v>280</v>
      </c>
      <c r="V498" s="25">
        <v>280</v>
      </c>
      <c r="W498" s="25">
        <v>280</v>
      </c>
      <c r="X498" s="25">
        <v>220</v>
      </c>
      <c r="Y498" s="25">
        <v>300</v>
      </c>
      <c r="Z498" s="25">
        <v>150</v>
      </c>
      <c r="AA498" s="25">
        <v>300</v>
      </c>
      <c r="AB498" s="26">
        <v>300</v>
      </c>
      <c r="AC498" s="136">
        <v>300</v>
      </c>
    </row>
    <row r="499" spans="1:32" x14ac:dyDescent="0.25">
      <c r="A499" s="28" t="s">
        <v>689</v>
      </c>
      <c r="B499" s="29" t="s">
        <v>690</v>
      </c>
      <c r="C499" s="25">
        <v>2000</v>
      </c>
      <c r="D499" s="25">
        <v>2000</v>
      </c>
      <c r="E499" s="25">
        <v>2069.9499999999998</v>
      </c>
      <c r="F499" s="25">
        <v>2000</v>
      </c>
      <c r="G499" s="25">
        <v>1696.81</v>
      </c>
      <c r="H499" s="25">
        <v>1904.84</v>
      </c>
      <c r="I499" s="25">
        <v>2000</v>
      </c>
      <c r="J499" s="25">
        <v>1716.9</v>
      </c>
      <c r="K499" s="25">
        <v>2100</v>
      </c>
      <c r="L499" s="25">
        <v>1346.03</v>
      </c>
      <c r="M499" s="25">
        <v>1643.47</v>
      </c>
      <c r="N499" s="25">
        <v>2100</v>
      </c>
      <c r="O499" s="25">
        <v>1766.66</v>
      </c>
      <c r="P499" s="25">
        <v>2100</v>
      </c>
      <c r="Q499" s="25">
        <v>733.45</v>
      </c>
      <c r="R499" s="25">
        <v>2100</v>
      </c>
      <c r="S499" s="25">
        <v>1503.11</v>
      </c>
      <c r="U499" s="25">
        <v>2100</v>
      </c>
      <c r="V499" s="25">
        <v>2292.5100000000002</v>
      </c>
      <c r="W499" s="25">
        <v>3000</v>
      </c>
      <c r="X499" s="25">
        <v>2820.01</v>
      </c>
      <c r="Y499" s="25">
        <v>3000</v>
      </c>
      <c r="Z499" s="25">
        <v>1114.2</v>
      </c>
      <c r="AA499" s="25">
        <v>3000</v>
      </c>
      <c r="AB499" s="26">
        <v>2428.14</v>
      </c>
      <c r="AC499" s="136">
        <v>3000</v>
      </c>
    </row>
    <row r="500" spans="1:32" x14ac:dyDescent="0.25">
      <c r="A500" s="28" t="s">
        <v>691</v>
      </c>
      <c r="B500" s="29" t="s">
        <v>692</v>
      </c>
      <c r="C500" s="25"/>
      <c r="D500" s="25"/>
      <c r="E500" s="25"/>
      <c r="F500" s="25"/>
      <c r="G500" s="25"/>
      <c r="P500" s="25">
        <v>6500</v>
      </c>
      <c r="S500" s="25">
        <v>0</v>
      </c>
      <c r="U500" s="25">
        <v>6500</v>
      </c>
      <c r="V500" s="25">
        <v>5271.61</v>
      </c>
      <c r="W500" s="25">
        <v>6500</v>
      </c>
      <c r="X500" s="25">
        <v>4871</v>
      </c>
      <c r="Y500" s="25">
        <v>7000</v>
      </c>
      <c r="Z500" s="25">
        <v>5044.12</v>
      </c>
      <c r="AA500" s="25">
        <v>7000</v>
      </c>
      <c r="AB500" s="26">
        <v>6264.15</v>
      </c>
      <c r="AC500" s="136">
        <v>7000</v>
      </c>
    </row>
    <row r="501" spans="1:32" x14ac:dyDescent="0.25">
      <c r="A501" s="32"/>
      <c r="B501" s="61" t="s">
        <v>24</v>
      </c>
      <c r="C501" s="34">
        <f t="shared" ref="C501:R501" si="349">SUM(C498:C499)</f>
        <v>2280</v>
      </c>
      <c r="D501" s="34">
        <f t="shared" si="349"/>
        <v>2280</v>
      </c>
      <c r="E501" s="34">
        <f t="shared" si="349"/>
        <v>2349.9499999999998</v>
      </c>
      <c r="F501" s="34">
        <f t="shared" si="349"/>
        <v>2280</v>
      </c>
      <c r="G501" s="34">
        <f t="shared" si="349"/>
        <v>1836.81</v>
      </c>
      <c r="H501" s="34">
        <f t="shared" si="349"/>
        <v>2184.84</v>
      </c>
      <c r="I501" s="34">
        <f t="shared" si="349"/>
        <v>2280</v>
      </c>
      <c r="J501" s="34">
        <f t="shared" si="349"/>
        <v>1996.9</v>
      </c>
      <c r="K501" s="34">
        <f t="shared" si="349"/>
        <v>2380</v>
      </c>
      <c r="L501" s="34">
        <f t="shared" si="349"/>
        <v>1486.03</v>
      </c>
      <c r="M501" s="34">
        <f t="shared" si="349"/>
        <v>1853.47</v>
      </c>
      <c r="N501" s="34">
        <f t="shared" si="349"/>
        <v>2380</v>
      </c>
      <c r="O501" s="34">
        <f t="shared" si="349"/>
        <v>2046.66</v>
      </c>
      <c r="P501" s="34">
        <f>SUM(P498:P500)</f>
        <v>8880</v>
      </c>
      <c r="Q501" s="34">
        <f t="shared" si="349"/>
        <v>1142.25</v>
      </c>
      <c r="R501" s="34">
        <f t="shared" si="349"/>
        <v>2380</v>
      </c>
      <c r="S501" s="37">
        <f>SUM(S498:S500)</f>
        <v>1783.11</v>
      </c>
      <c r="U501" s="37">
        <f t="shared" ref="U501:X501" si="350">SUM(U498:U500)</f>
        <v>8880</v>
      </c>
      <c r="V501" s="37">
        <f t="shared" si="350"/>
        <v>7844.12</v>
      </c>
      <c r="W501" s="37">
        <f t="shared" si="350"/>
        <v>9780</v>
      </c>
      <c r="X501" s="37">
        <f t="shared" si="350"/>
        <v>7911.01</v>
      </c>
      <c r="Y501" s="37">
        <f>SUM(Y498:Y500)</f>
        <v>10300</v>
      </c>
      <c r="Z501" s="37">
        <f>SUM(Z498:Z500)</f>
        <v>6308.32</v>
      </c>
      <c r="AA501" s="37">
        <f t="shared" ref="AA501:AF501" si="351">SUM(AA498:AA500)</f>
        <v>10300</v>
      </c>
      <c r="AB501" s="35">
        <f t="shared" si="351"/>
        <v>8992.2899999999991</v>
      </c>
      <c r="AC501" s="137">
        <f t="shared" si="351"/>
        <v>10300</v>
      </c>
      <c r="AD501" s="137">
        <f t="shared" si="351"/>
        <v>0</v>
      </c>
      <c r="AE501" s="137">
        <f t="shared" si="351"/>
        <v>0</v>
      </c>
      <c r="AF501" s="36">
        <f t="shared" si="351"/>
        <v>0</v>
      </c>
    </row>
    <row r="502" spans="1:32" x14ac:dyDescent="0.25">
      <c r="A502" s="28" t="s">
        <v>693</v>
      </c>
      <c r="B502" s="29" t="s">
        <v>51</v>
      </c>
      <c r="C502" s="25"/>
      <c r="D502" s="25"/>
      <c r="E502" s="25"/>
      <c r="F502" s="25"/>
      <c r="G502" s="25"/>
    </row>
    <row r="503" spans="1:32" x14ac:dyDescent="0.25">
      <c r="A503" s="28" t="s">
        <v>694</v>
      </c>
      <c r="B503" s="29" t="s">
        <v>53</v>
      </c>
      <c r="C503" s="25">
        <v>1500</v>
      </c>
      <c r="D503" s="25">
        <v>1500</v>
      </c>
      <c r="E503" s="25">
        <v>1181.07</v>
      </c>
      <c r="F503" s="25">
        <v>1500</v>
      </c>
      <c r="G503" s="25">
        <v>962.36</v>
      </c>
      <c r="H503" s="25">
        <v>1236.3900000000001</v>
      </c>
      <c r="I503" s="25">
        <v>1500</v>
      </c>
      <c r="J503" s="25">
        <v>1077.07</v>
      </c>
      <c r="K503" s="25">
        <v>1500</v>
      </c>
      <c r="L503" s="25">
        <v>485.2</v>
      </c>
      <c r="M503" s="25">
        <v>662.2</v>
      </c>
      <c r="N503" s="25">
        <v>1500</v>
      </c>
      <c r="O503" s="25">
        <v>1319.3</v>
      </c>
      <c r="P503" s="25">
        <v>1500</v>
      </c>
      <c r="Q503" s="25">
        <v>97.26</v>
      </c>
      <c r="R503" s="25">
        <v>1500</v>
      </c>
      <c r="S503" s="25">
        <v>1227.24</v>
      </c>
      <c r="U503" s="25">
        <v>1500</v>
      </c>
      <c r="V503" s="25">
        <v>780.89</v>
      </c>
      <c r="W503" s="25">
        <v>2000</v>
      </c>
      <c r="X503" s="25">
        <v>1693.44</v>
      </c>
      <c r="Y503" s="25">
        <v>2000</v>
      </c>
      <c r="Z503" s="25">
        <v>1314</v>
      </c>
      <c r="AA503" s="25">
        <v>2000</v>
      </c>
      <c r="AB503" s="26">
        <v>1455.65</v>
      </c>
      <c r="AC503" s="136">
        <v>2000</v>
      </c>
    </row>
    <row r="504" spans="1:32" x14ac:dyDescent="0.25">
      <c r="A504" s="28" t="s">
        <v>695</v>
      </c>
      <c r="B504" s="29" t="s">
        <v>696</v>
      </c>
      <c r="C504" s="25">
        <v>100</v>
      </c>
      <c r="D504" s="25">
        <v>100</v>
      </c>
      <c r="E504" s="25">
        <v>66.75</v>
      </c>
      <c r="F504" s="25">
        <v>150</v>
      </c>
      <c r="G504" s="25">
        <v>0</v>
      </c>
      <c r="H504" s="25">
        <v>0</v>
      </c>
      <c r="I504" s="25">
        <v>150</v>
      </c>
      <c r="J504" s="25">
        <v>119.17</v>
      </c>
      <c r="K504" s="25">
        <v>150</v>
      </c>
      <c r="L504" s="25">
        <v>62.97</v>
      </c>
      <c r="M504" s="25">
        <v>95.77</v>
      </c>
      <c r="N504" s="25">
        <v>150</v>
      </c>
      <c r="O504" s="25">
        <v>150</v>
      </c>
      <c r="P504" s="25">
        <v>150</v>
      </c>
      <c r="Q504" s="25">
        <v>0</v>
      </c>
      <c r="R504" s="25">
        <v>150</v>
      </c>
      <c r="S504" s="25">
        <v>70.900000000000006</v>
      </c>
      <c r="U504" s="25">
        <v>150</v>
      </c>
      <c r="V504" s="25">
        <v>-70.900000000000006</v>
      </c>
      <c r="W504" s="25">
        <v>150</v>
      </c>
      <c r="X504" s="25">
        <v>0</v>
      </c>
      <c r="Y504" s="25">
        <v>150</v>
      </c>
      <c r="Z504" s="25">
        <v>0</v>
      </c>
      <c r="AA504" s="25">
        <v>150</v>
      </c>
      <c r="AB504" s="26">
        <v>0</v>
      </c>
      <c r="AC504" s="136">
        <v>0</v>
      </c>
    </row>
    <row r="505" spans="1:32" x14ac:dyDescent="0.25">
      <c r="A505" s="28" t="s">
        <v>697</v>
      </c>
      <c r="B505" s="29" t="s">
        <v>698</v>
      </c>
      <c r="C505" s="25">
        <v>1000</v>
      </c>
      <c r="D505" s="25">
        <v>1000</v>
      </c>
      <c r="E505" s="25">
        <v>1004.98</v>
      </c>
      <c r="F505" s="25">
        <v>1000</v>
      </c>
      <c r="G505" s="25">
        <v>332.58</v>
      </c>
      <c r="H505" s="25">
        <v>474.68</v>
      </c>
      <c r="I505" s="25">
        <v>1000</v>
      </c>
      <c r="J505" s="25">
        <v>140.35</v>
      </c>
      <c r="K505" s="25">
        <v>1000</v>
      </c>
      <c r="L505" s="25">
        <v>655.1</v>
      </c>
      <c r="M505" s="25">
        <v>948.75</v>
      </c>
      <c r="N505" s="25">
        <v>1000</v>
      </c>
      <c r="O505" s="25">
        <v>735.46</v>
      </c>
      <c r="P505" s="25">
        <v>1200</v>
      </c>
      <c r="Q505" s="25">
        <v>587.88</v>
      </c>
      <c r="R505" s="25">
        <v>1200</v>
      </c>
      <c r="S505" s="25">
        <v>725.21</v>
      </c>
      <c r="U505" s="25">
        <v>1200</v>
      </c>
      <c r="V505" s="25">
        <v>691.66</v>
      </c>
      <c r="W505" s="25">
        <v>1700</v>
      </c>
      <c r="X505" s="25">
        <v>930.29</v>
      </c>
      <c r="Y505" s="25">
        <v>1700</v>
      </c>
      <c r="Z505" s="25">
        <v>1844</v>
      </c>
      <c r="AA505" s="25">
        <v>1800</v>
      </c>
      <c r="AB505" s="26">
        <v>1367.49</v>
      </c>
      <c r="AC505" s="136">
        <v>2000</v>
      </c>
    </row>
    <row r="506" spans="1:32" x14ac:dyDescent="0.25">
      <c r="A506" s="28" t="s">
        <v>699</v>
      </c>
      <c r="B506" s="29" t="s">
        <v>700</v>
      </c>
      <c r="C506" s="25">
        <v>3200</v>
      </c>
      <c r="D506" s="25">
        <v>3200</v>
      </c>
      <c r="E506" s="25">
        <v>2021.05</v>
      </c>
      <c r="F506" s="25">
        <v>3200</v>
      </c>
      <c r="G506" s="25">
        <v>1255.27</v>
      </c>
      <c r="H506" s="25">
        <v>1985.73</v>
      </c>
      <c r="I506" s="25">
        <v>3200</v>
      </c>
      <c r="J506" s="25">
        <v>1626.28</v>
      </c>
      <c r="K506" s="25">
        <v>2200</v>
      </c>
      <c r="L506" s="25">
        <v>1579.41</v>
      </c>
      <c r="M506" s="25">
        <v>1757.35</v>
      </c>
      <c r="N506" s="25">
        <v>2200</v>
      </c>
      <c r="O506" s="25">
        <v>1726.08</v>
      </c>
      <c r="P506" s="25">
        <v>2200</v>
      </c>
      <c r="Q506" s="25">
        <v>508.25</v>
      </c>
      <c r="R506" s="25">
        <v>2200</v>
      </c>
      <c r="S506" s="25">
        <v>416.75</v>
      </c>
      <c r="U506" s="25">
        <v>1800</v>
      </c>
      <c r="V506" s="25">
        <v>1181.43</v>
      </c>
      <c r="W506" s="25">
        <v>1500</v>
      </c>
      <c r="X506" s="25">
        <v>940.93</v>
      </c>
      <c r="Y506" s="25">
        <v>1750</v>
      </c>
      <c r="Z506" s="25">
        <v>896.39</v>
      </c>
      <c r="AA506" s="25">
        <v>1750</v>
      </c>
      <c r="AB506" s="26">
        <v>1563.04</v>
      </c>
      <c r="AC506" s="136">
        <v>2000</v>
      </c>
    </row>
    <row r="507" spans="1:32" x14ac:dyDescent="0.25">
      <c r="A507" s="28" t="s">
        <v>701</v>
      </c>
      <c r="B507" s="29" t="s">
        <v>795</v>
      </c>
      <c r="C507" s="25"/>
      <c r="D507" s="25"/>
      <c r="E507" s="25"/>
      <c r="F507" s="25"/>
      <c r="G507" s="25"/>
      <c r="U507" s="25">
        <v>0</v>
      </c>
      <c r="V507" s="25">
        <v>0</v>
      </c>
      <c r="W507" s="25">
        <v>0</v>
      </c>
      <c r="X507" s="25">
        <v>0</v>
      </c>
      <c r="Y507" s="25">
        <v>0</v>
      </c>
      <c r="Z507" s="25">
        <v>0</v>
      </c>
      <c r="AA507" s="25">
        <v>0</v>
      </c>
      <c r="AB507" s="26">
        <v>0</v>
      </c>
      <c r="AC507" s="136">
        <v>0</v>
      </c>
    </row>
    <row r="508" spans="1:32" x14ac:dyDescent="0.25">
      <c r="A508" s="32"/>
      <c r="B508" s="61" t="s">
        <v>24</v>
      </c>
      <c r="C508" s="34">
        <f t="shared" ref="C508:R508" si="352">SUM(C503:C506)</f>
        <v>5800</v>
      </c>
      <c r="D508" s="34">
        <f t="shared" si="352"/>
        <v>5800</v>
      </c>
      <c r="E508" s="34">
        <f t="shared" si="352"/>
        <v>4273.8500000000004</v>
      </c>
      <c r="F508" s="34">
        <f t="shared" si="352"/>
        <v>5850</v>
      </c>
      <c r="G508" s="34">
        <f t="shared" si="352"/>
        <v>2550.21</v>
      </c>
      <c r="H508" s="34">
        <f t="shared" si="352"/>
        <v>3696.8</v>
      </c>
      <c r="I508" s="34">
        <f t="shared" si="352"/>
        <v>5850</v>
      </c>
      <c r="J508" s="34">
        <f t="shared" si="352"/>
        <v>2962.87</v>
      </c>
      <c r="K508" s="34">
        <f t="shared" si="352"/>
        <v>4850</v>
      </c>
      <c r="L508" s="34">
        <f t="shared" si="352"/>
        <v>2782.6800000000003</v>
      </c>
      <c r="M508" s="34">
        <f t="shared" si="352"/>
        <v>3464.0699999999997</v>
      </c>
      <c r="N508" s="34">
        <f t="shared" si="352"/>
        <v>4850</v>
      </c>
      <c r="O508" s="34">
        <f t="shared" si="352"/>
        <v>3930.84</v>
      </c>
      <c r="P508" s="34">
        <f t="shared" si="352"/>
        <v>5050</v>
      </c>
      <c r="Q508" s="34">
        <f t="shared" si="352"/>
        <v>1193.3899999999999</v>
      </c>
      <c r="R508" s="34">
        <f t="shared" si="352"/>
        <v>5050</v>
      </c>
      <c r="S508" s="37">
        <f>SUM(S503:S506)</f>
        <v>2440.1000000000004</v>
      </c>
      <c r="U508" s="37">
        <f t="shared" ref="U508:V508" si="353">SUM(U503:U506)</f>
        <v>4650</v>
      </c>
      <c r="V508" s="37">
        <f t="shared" si="353"/>
        <v>2583.08</v>
      </c>
      <c r="W508" s="37">
        <f>SUM(W503:W507)</f>
        <v>5350</v>
      </c>
      <c r="X508" s="37">
        <f>SUM(X503:X507)</f>
        <v>3564.66</v>
      </c>
      <c r="Y508" s="37">
        <f>SUM(Y503:Y507)</f>
        <v>5600</v>
      </c>
      <c r="Z508" s="37">
        <f>SUM(Z503:Z507)</f>
        <v>4054.39</v>
      </c>
      <c r="AA508" s="37">
        <f t="shared" ref="AA508:AF508" si="354">SUM(AA503:AA507)</f>
        <v>5700</v>
      </c>
      <c r="AB508" s="35">
        <f t="shared" si="354"/>
        <v>4386.18</v>
      </c>
      <c r="AC508" s="137">
        <f t="shared" si="354"/>
        <v>6000</v>
      </c>
      <c r="AD508" s="137">
        <f t="shared" si="354"/>
        <v>0</v>
      </c>
      <c r="AE508" s="137">
        <f t="shared" si="354"/>
        <v>0</v>
      </c>
      <c r="AF508" s="36">
        <f t="shared" si="354"/>
        <v>0</v>
      </c>
    </row>
    <row r="509" spans="1:32" x14ac:dyDescent="0.25">
      <c r="A509" s="28" t="s">
        <v>702</v>
      </c>
      <c r="B509" s="29" t="s">
        <v>703</v>
      </c>
      <c r="C509" s="25"/>
      <c r="D509" s="25"/>
      <c r="E509" s="25"/>
      <c r="F509" s="25"/>
      <c r="G509" s="25"/>
    </row>
    <row r="510" spans="1:32" x14ac:dyDescent="0.25">
      <c r="A510" s="28" t="s">
        <v>704</v>
      </c>
      <c r="B510" s="29" t="s">
        <v>705</v>
      </c>
      <c r="C510" s="25">
        <v>300</v>
      </c>
      <c r="D510" s="25">
        <v>300</v>
      </c>
      <c r="E510" s="25">
        <v>293</v>
      </c>
      <c r="F510" s="25">
        <v>475</v>
      </c>
      <c r="G510" s="25">
        <v>234.36</v>
      </c>
      <c r="H510" s="25">
        <v>474.12</v>
      </c>
      <c r="I510" s="25">
        <v>475</v>
      </c>
      <c r="J510" s="25">
        <v>494.34</v>
      </c>
      <c r="K510" s="25">
        <v>475</v>
      </c>
      <c r="L510" s="25">
        <v>0</v>
      </c>
      <c r="M510" s="25">
        <v>334.63</v>
      </c>
      <c r="N510" s="25">
        <v>475</v>
      </c>
      <c r="O510" s="25">
        <v>289.8</v>
      </c>
      <c r="P510" s="25">
        <v>475</v>
      </c>
      <c r="Q510" s="25">
        <v>0</v>
      </c>
      <c r="R510" s="25">
        <v>475</v>
      </c>
      <c r="S510" s="25">
        <v>0</v>
      </c>
      <c r="U510" s="25">
        <v>475</v>
      </c>
      <c r="V510" s="25">
        <v>31</v>
      </c>
      <c r="W510" s="25">
        <v>250</v>
      </c>
      <c r="X510" s="25">
        <v>81.22</v>
      </c>
      <c r="Y510" s="25">
        <v>250</v>
      </c>
      <c r="Z510" s="25">
        <v>0</v>
      </c>
      <c r="AA510" s="25">
        <v>250</v>
      </c>
      <c r="AB510" s="26">
        <v>100.93</v>
      </c>
      <c r="AC510" s="136">
        <v>250</v>
      </c>
    </row>
    <row r="511" spans="1:32" x14ac:dyDescent="0.25">
      <c r="A511" s="28" t="s">
        <v>706</v>
      </c>
      <c r="B511" s="29" t="s">
        <v>61</v>
      </c>
      <c r="C511" s="25">
        <v>325</v>
      </c>
      <c r="D511" s="25">
        <v>325</v>
      </c>
      <c r="E511" s="25">
        <v>85</v>
      </c>
      <c r="F511" s="25">
        <v>150</v>
      </c>
      <c r="G511" s="25">
        <v>80</v>
      </c>
      <c r="H511" s="25">
        <v>130</v>
      </c>
      <c r="I511" s="25">
        <v>150</v>
      </c>
      <c r="J511" s="25">
        <v>150</v>
      </c>
      <c r="K511" s="25">
        <v>150</v>
      </c>
      <c r="L511" s="25">
        <v>130</v>
      </c>
      <c r="M511" s="25">
        <v>130</v>
      </c>
      <c r="N511" s="25">
        <v>150</v>
      </c>
      <c r="O511" s="25">
        <v>130</v>
      </c>
      <c r="P511" s="25">
        <v>150</v>
      </c>
      <c r="Q511" s="25">
        <v>95</v>
      </c>
      <c r="R511" s="25">
        <v>150</v>
      </c>
      <c r="S511" s="25">
        <v>95</v>
      </c>
      <c r="U511" s="25">
        <v>150</v>
      </c>
      <c r="V511" s="25">
        <v>195</v>
      </c>
      <c r="W511" s="25">
        <v>250</v>
      </c>
      <c r="X511" s="25">
        <v>247.5</v>
      </c>
      <c r="Y511" s="25">
        <v>200</v>
      </c>
      <c r="Z511" s="25">
        <v>161</v>
      </c>
      <c r="AA511" s="25">
        <v>200</v>
      </c>
      <c r="AB511" s="26">
        <v>182.02</v>
      </c>
      <c r="AC511" s="136">
        <v>200</v>
      </c>
    </row>
    <row r="512" spans="1:32" x14ac:dyDescent="0.25">
      <c r="A512" s="28" t="s">
        <v>707</v>
      </c>
      <c r="B512" s="29" t="s">
        <v>65</v>
      </c>
      <c r="C512" s="25">
        <v>400</v>
      </c>
      <c r="D512" s="25">
        <v>400</v>
      </c>
      <c r="E512" s="25">
        <v>275</v>
      </c>
      <c r="F512" s="25">
        <v>1050</v>
      </c>
      <c r="G512" s="25">
        <v>753</v>
      </c>
      <c r="H512" s="25">
        <v>769.67</v>
      </c>
      <c r="I512" s="25">
        <v>1050</v>
      </c>
      <c r="J512" s="25">
        <v>964</v>
      </c>
      <c r="K512" s="25">
        <v>1150</v>
      </c>
      <c r="L512" s="25">
        <v>940</v>
      </c>
      <c r="M512" s="25">
        <v>1012.5</v>
      </c>
      <c r="N512" s="25">
        <v>1150</v>
      </c>
      <c r="O512" s="25">
        <v>1057.75</v>
      </c>
      <c r="P512" s="25">
        <v>1150</v>
      </c>
      <c r="Q512" s="25">
        <v>0</v>
      </c>
      <c r="R512" s="25">
        <v>1150</v>
      </c>
      <c r="S512" s="25">
        <v>296</v>
      </c>
      <c r="U512" s="25">
        <v>1150</v>
      </c>
      <c r="V512" s="25">
        <v>874.12</v>
      </c>
      <c r="W512" s="25">
        <v>1500</v>
      </c>
      <c r="X512" s="25">
        <v>1415</v>
      </c>
      <c r="Y512" s="25">
        <v>1500</v>
      </c>
      <c r="Z512" s="25">
        <v>1475.78</v>
      </c>
      <c r="AA512" s="25">
        <v>1750</v>
      </c>
      <c r="AB512" s="26">
        <v>1294</v>
      </c>
      <c r="AC512" s="136">
        <v>1750</v>
      </c>
    </row>
    <row r="513" spans="1:32" x14ac:dyDescent="0.25">
      <c r="A513" s="28" t="s">
        <v>708</v>
      </c>
      <c r="B513" s="29" t="s">
        <v>709</v>
      </c>
      <c r="C513" s="25">
        <v>300</v>
      </c>
      <c r="D513" s="25">
        <v>300</v>
      </c>
      <c r="E513" s="25">
        <v>299.76</v>
      </c>
      <c r="F513" s="25">
        <v>400</v>
      </c>
      <c r="G513" s="25">
        <v>198.4</v>
      </c>
      <c r="H513" s="25">
        <v>398.4</v>
      </c>
      <c r="I513" s="25">
        <v>500</v>
      </c>
      <c r="J513" s="25">
        <v>498.28</v>
      </c>
      <c r="K513" s="25">
        <v>500</v>
      </c>
      <c r="L513" s="25">
        <v>150.69999999999999</v>
      </c>
      <c r="M513" s="25">
        <v>691.8</v>
      </c>
      <c r="N513" s="25">
        <v>500</v>
      </c>
      <c r="O513" s="25">
        <v>401.1</v>
      </c>
      <c r="P513" s="25">
        <v>500</v>
      </c>
      <c r="Q513" s="25">
        <v>0</v>
      </c>
      <c r="R513" s="25">
        <v>500</v>
      </c>
      <c r="S513" s="25">
        <v>379.8</v>
      </c>
      <c r="U513" s="25">
        <v>500</v>
      </c>
      <c r="V513" s="25">
        <v>455.4</v>
      </c>
      <c r="W513" s="25">
        <v>500</v>
      </c>
      <c r="X513" s="25">
        <v>341.4</v>
      </c>
      <c r="Y513" s="25">
        <v>500</v>
      </c>
      <c r="Z513" s="25">
        <v>331.2</v>
      </c>
      <c r="AA513" s="25">
        <v>500</v>
      </c>
      <c r="AB513" s="26">
        <v>170.4</v>
      </c>
      <c r="AC513" s="136">
        <v>500</v>
      </c>
    </row>
    <row r="514" spans="1:32" x14ac:dyDescent="0.25">
      <c r="A514" s="28" t="s">
        <v>710</v>
      </c>
      <c r="B514" s="29" t="s">
        <v>69</v>
      </c>
      <c r="C514" s="25">
        <v>300</v>
      </c>
      <c r="D514" s="25">
        <v>300</v>
      </c>
      <c r="E514" s="25">
        <v>242.75</v>
      </c>
      <c r="F514" s="25">
        <v>300</v>
      </c>
      <c r="G514" s="25">
        <v>50.01</v>
      </c>
      <c r="H514" s="25">
        <v>87.21</v>
      </c>
      <c r="I514" s="25">
        <v>300</v>
      </c>
      <c r="J514" s="25">
        <v>300</v>
      </c>
      <c r="K514" s="25">
        <v>300</v>
      </c>
      <c r="L514" s="25">
        <v>73.319999999999993</v>
      </c>
      <c r="M514" s="25">
        <v>74.260000000000005</v>
      </c>
      <c r="N514" s="25">
        <v>300</v>
      </c>
      <c r="O514" s="25">
        <v>83.81</v>
      </c>
      <c r="P514" s="25">
        <v>200</v>
      </c>
      <c r="Q514" s="25">
        <v>73</v>
      </c>
      <c r="R514" s="25">
        <v>200</v>
      </c>
      <c r="S514" s="25">
        <v>84.23</v>
      </c>
      <c r="U514" s="25">
        <v>200</v>
      </c>
      <c r="V514" s="25">
        <v>25.76</v>
      </c>
      <c r="W514" s="25">
        <v>300</v>
      </c>
      <c r="X514" s="25">
        <v>58.29</v>
      </c>
      <c r="Y514" s="25">
        <v>300</v>
      </c>
      <c r="Z514" s="25">
        <v>18.559999999999999</v>
      </c>
      <c r="AA514" s="25">
        <v>300</v>
      </c>
      <c r="AB514" s="26">
        <v>102.91</v>
      </c>
      <c r="AC514" s="136">
        <v>300</v>
      </c>
    </row>
    <row r="515" spans="1:32" x14ac:dyDescent="0.25">
      <c r="A515" s="32"/>
      <c r="B515" s="61" t="s">
        <v>24</v>
      </c>
      <c r="C515" s="34">
        <f t="shared" ref="C515:W515" si="355">SUM(C510:C514)</f>
        <v>1625</v>
      </c>
      <c r="D515" s="34">
        <f t="shared" si="355"/>
        <v>1625</v>
      </c>
      <c r="E515" s="34">
        <f t="shared" si="355"/>
        <v>1195.51</v>
      </c>
      <c r="F515" s="34">
        <f t="shared" si="355"/>
        <v>2375</v>
      </c>
      <c r="G515" s="34">
        <f t="shared" si="355"/>
        <v>1315.7700000000002</v>
      </c>
      <c r="H515" s="34">
        <f t="shared" si="355"/>
        <v>1859.4</v>
      </c>
      <c r="I515" s="34">
        <f t="shared" si="355"/>
        <v>2475</v>
      </c>
      <c r="J515" s="34">
        <f t="shared" si="355"/>
        <v>2406.62</v>
      </c>
      <c r="K515" s="34">
        <f t="shared" si="355"/>
        <v>2575</v>
      </c>
      <c r="L515" s="34">
        <f t="shared" si="355"/>
        <v>1294.02</v>
      </c>
      <c r="M515" s="34">
        <f t="shared" si="355"/>
        <v>2243.1900000000005</v>
      </c>
      <c r="N515" s="34">
        <f t="shared" si="355"/>
        <v>2575</v>
      </c>
      <c r="O515" s="34">
        <f t="shared" si="355"/>
        <v>1962.46</v>
      </c>
      <c r="P515" s="34">
        <f t="shared" si="355"/>
        <v>2475</v>
      </c>
      <c r="Q515" s="34">
        <f t="shared" si="355"/>
        <v>168</v>
      </c>
      <c r="R515" s="34">
        <f t="shared" si="355"/>
        <v>2475</v>
      </c>
      <c r="S515" s="34">
        <f>SUM(S510:S514)</f>
        <v>855.03</v>
      </c>
      <c r="T515" s="34">
        <f t="shared" si="355"/>
        <v>0</v>
      </c>
      <c r="U515" s="34">
        <f t="shared" si="355"/>
        <v>2475</v>
      </c>
      <c r="V515" s="34">
        <f t="shared" si="355"/>
        <v>1581.28</v>
      </c>
      <c r="W515" s="34">
        <f t="shared" si="355"/>
        <v>2800</v>
      </c>
      <c r="X515" s="34">
        <f>SUM(X510:X514)</f>
        <v>2143.41</v>
      </c>
      <c r="Y515" s="34">
        <f t="shared" ref="Y515:AF515" si="356">SUM(Y510:Y514)</f>
        <v>2750</v>
      </c>
      <c r="Z515" s="34">
        <f t="shared" si="356"/>
        <v>1986.54</v>
      </c>
      <c r="AA515" s="34">
        <f t="shared" si="356"/>
        <v>3000</v>
      </c>
      <c r="AB515" s="35">
        <f t="shared" si="356"/>
        <v>1850.2600000000002</v>
      </c>
      <c r="AC515" s="137">
        <f t="shared" si="356"/>
        <v>3000</v>
      </c>
      <c r="AD515" s="137">
        <f t="shared" si="356"/>
        <v>0</v>
      </c>
      <c r="AE515" s="137">
        <f t="shared" si="356"/>
        <v>0</v>
      </c>
      <c r="AF515" s="36">
        <f t="shared" si="356"/>
        <v>0</v>
      </c>
    </row>
    <row r="516" spans="1:32" x14ac:dyDescent="0.25">
      <c r="A516" s="28" t="s">
        <v>711</v>
      </c>
      <c r="B516" s="29" t="s">
        <v>71</v>
      </c>
      <c r="C516" s="25"/>
      <c r="D516" s="25"/>
      <c r="E516" s="25"/>
      <c r="F516" s="25"/>
      <c r="G516" s="25"/>
    </row>
    <row r="517" spans="1:32" x14ac:dyDescent="0.25">
      <c r="A517" s="28" t="s">
        <v>712</v>
      </c>
      <c r="B517" s="29" t="s">
        <v>73</v>
      </c>
      <c r="C517" s="25">
        <v>2200</v>
      </c>
      <c r="D517" s="25">
        <v>2200</v>
      </c>
      <c r="E517" s="25">
        <v>2432.29</v>
      </c>
      <c r="F517" s="25">
        <v>2200</v>
      </c>
      <c r="G517" s="25">
        <v>2229.0500000000002</v>
      </c>
      <c r="H517" s="25">
        <v>3179.61</v>
      </c>
      <c r="I517" s="25">
        <v>2900</v>
      </c>
      <c r="J517" s="25">
        <v>3401.62</v>
      </c>
      <c r="K517" s="25">
        <v>3425</v>
      </c>
      <c r="L517" s="25">
        <v>2595.96</v>
      </c>
      <c r="M517" s="25">
        <v>3362</v>
      </c>
      <c r="N517" s="25">
        <v>3425</v>
      </c>
      <c r="O517" s="25">
        <v>3314.34</v>
      </c>
      <c r="P517" s="25">
        <v>3425</v>
      </c>
      <c r="Q517" s="25">
        <v>3246.65</v>
      </c>
      <c r="R517" s="25">
        <v>3425</v>
      </c>
      <c r="S517" s="25">
        <v>2935.02</v>
      </c>
      <c r="U517" s="25">
        <v>3425</v>
      </c>
      <c r="V517" s="25">
        <v>2890.06</v>
      </c>
      <c r="W517" s="25">
        <v>3500</v>
      </c>
      <c r="X517" s="25">
        <v>2768.05</v>
      </c>
      <c r="Y517" s="25">
        <v>3500</v>
      </c>
      <c r="Z517" s="25">
        <v>3523.77</v>
      </c>
      <c r="AA517" s="25">
        <v>3500</v>
      </c>
      <c r="AB517" s="26">
        <v>5499.34</v>
      </c>
      <c r="AC517" s="136">
        <v>7750</v>
      </c>
    </row>
    <row r="518" spans="1:32" x14ac:dyDescent="0.25">
      <c r="A518" s="32"/>
      <c r="B518" s="61" t="s">
        <v>24</v>
      </c>
      <c r="C518" s="34">
        <f t="shared" ref="C518:Q518" si="357">SUM(C517)</f>
        <v>2200</v>
      </c>
      <c r="D518" s="34">
        <f t="shared" si="357"/>
        <v>2200</v>
      </c>
      <c r="E518" s="34">
        <f t="shared" si="357"/>
        <v>2432.29</v>
      </c>
      <c r="F518" s="34">
        <f t="shared" si="357"/>
        <v>2200</v>
      </c>
      <c r="G518" s="34">
        <f t="shared" si="357"/>
        <v>2229.0500000000002</v>
      </c>
      <c r="H518" s="34">
        <f t="shared" si="357"/>
        <v>3179.61</v>
      </c>
      <c r="I518" s="34">
        <f t="shared" si="357"/>
        <v>2900</v>
      </c>
      <c r="J518" s="34">
        <f t="shared" si="357"/>
        <v>3401.62</v>
      </c>
      <c r="K518" s="34">
        <f t="shared" si="357"/>
        <v>3425</v>
      </c>
      <c r="L518" s="34">
        <f t="shared" si="357"/>
        <v>2595.96</v>
      </c>
      <c r="M518" s="34">
        <f t="shared" si="357"/>
        <v>3362</v>
      </c>
      <c r="N518" s="34">
        <f t="shared" si="357"/>
        <v>3425</v>
      </c>
      <c r="O518" s="34">
        <f t="shared" si="357"/>
        <v>3314.34</v>
      </c>
      <c r="P518" s="34">
        <f t="shared" si="357"/>
        <v>3425</v>
      </c>
      <c r="Q518" s="34">
        <f t="shared" si="357"/>
        <v>3246.65</v>
      </c>
      <c r="R518" s="34">
        <f t="shared" ref="R518" si="358">SUM(R517)</f>
        <v>3425</v>
      </c>
      <c r="S518" s="37">
        <f>SUM(S517)</f>
        <v>2935.02</v>
      </c>
      <c r="U518" s="37">
        <f t="shared" ref="U518:X518" si="359">SUM(U517)</f>
        <v>3425</v>
      </c>
      <c r="V518" s="37">
        <f t="shared" si="359"/>
        <v>2890.06</v>
      </c>
      <c r="W518" s="37">
        <f t="shared" si="359"/>
        <v>3500</v>
      </c>
      <c r="X518" s="37">
        <f t="shared" si="359"/>
        <v>2768.05</v>
      </c>
      <c r="Y518" s="37">
        <f>SUM(Y517)</f>
        <v>3500</v>
      </c>
      <c r="Z518" s="37">
        <f>SUM(Z517)</f>
        <v>3523.77</v>
      </c>
      <c r="AA518" s="37">
        <f t="shared" ref="AA518:AF518" si="360">SUM(AA517)</f>
        <v>3500</v>
      </c>
      <c r="AB518" s="35">
        <f t="shared" si="360"/>
        <v>5499.34</v>
      </c>
      <c r="AC518" s="137">
        <f t="shared" si="360"/>
        <v>7750</v>
      </c>
      <c r="AD518" s="137">
        <f t="shared" si="360"/>
        <v>0</v>
      </c>
      <c r="AE518" s="137">
        <f t="shared" si="360"/>
        <v>0</v>
      </c>
      <c r="AF518" s="36">
        <f t="shared" si="360"/>
        <v>0</v>
      </c>
    </row>
    <row r="519" spans="1:32" x14ac:dyDescent="0.25">
      <c r="A519" s="51"/>
      <c r="B519" s="52" t="s">
        <v>713</v>
      </c>
      <c r="C519" s="53">
        <f t="shared" ref="C519:X519" si="361">SUM(C496+C501+C508+C515+C518)</f>
        <v>64482</v>
      </c>
      <c r="D519" s="53">
        <f t="shared" si="361"/>
        <v>71452</v>
      </c>
      <c r="E519" s="53">
        <f t="shared" si="361"/>
        <v>72526.62</v>
      </c>
      <c r="F519" s="53">
        <f t="shared" si="361"/>
        <v>76687</v>
      </c>
      <c r="G519" s="53">
        <f t="shared" si="361"/>
        <v>55799.179999999993</v>
      </c>
      <c r="H519" s="53">
        <f t="shared" si="361"/>
        <v>74542.69</v>
      </c>
      <c r="I519" s="53">
        <f t="shared" si="361"/>
        <v>77249.5</v>
      </c>
      <c r="J519" s="53">
        <f t="shared" si="361"/>
        <v>74670.179999999978</v>
      </c>
      <c r="K519" s="53">
        <f t="shared" si="361"/>
        <v>80598</v>
      </c>
      <c r="L519" s="53">
        <f t="shared" si="361"/>
        <v>63600.56</v>
      </c>
      <c r="M519" s="53">
        <f t="shared" si="361"/>
        <v>78274.540000000008</v>
      </c>
      <c r="N519" s="53">
        <f t="shared" si="361"/>
        <v>84606.17</v>
      </c>
      <c r="O519" s="53">
        <f t="shared" si="361"/>
        <v>84681.42</v>
      </c>
      <c r="P519" s="53">
        <f t="shared" si="361"/>
        <v>94390</v>
      </c>
      <c r="Q519" s="53">
        <f t="shared" si="361"/>
        <v>74655.849999999991</v>
      </c>
      <c r="R519" s="53">
        <f t="shared" si="361"/>
        <v>90267</v>
      </c>
      <c r="S519" s="53">
        <f t="shared" si="361"/>
        <v>80163.150000000009</v>
      </c>
      <c r="T519" s="53">
        <f t="shared" si="361"/>
        <v>0</v>
      </c>
      <c r="U519" s="53">
        <f t="shared" si="361"/>
        <v>97760</v>
      </c>
      <c r="V519" s="53">
        <f t="shared" si="361"/>
        <v>89896.26</v>
      </c>
      <c r="W519" s="53">
        <f t="shared" si="361"/>
        <v>144910</v>
      </c>
      <c r="X519" s="53">
        <f t="shared" si="361"/>
        <v>134949.81</v>
      </c>
      <c r="Y519" s="53">
        <f t="shared" ref="Y519:AF519" si="362">SUM(Y496+Y501+Y508+Y515+Y518)</f>
        <v>140582</v>
      </c>
      <c r="Z519" s="53">
        <f t="shared" si="362"/>
        <v>110057.65000000001</v>
      </c>
      <c r="AA519" s="53">
        <f t="shared" si="362"/>
        <v>144681</v>
      </c>
      <c r="AB519" s="54">
        <f t="shared" si="362"/>
        <v>110355.85999999997</v>
      </c>
      <c r="AC519" s="139">
        <f t="shared" si="362"/>
        <v>149686</v>
      </c>
      <c r="AD519" s="139">
        <f t="shared" si="362"/>
        <v>0</v>
      </c>
      <c r="AE519" s="139">
        <f t="shared" si="362"/>
        <v>0</v>
      </c>
      <c r="AF519" s="55">
        <f t="shared" si="362"/>
        <v>0</v>
      </c>
    </row>
    <row r="520" spans="1:32" x14ac:dyDescent="0.25">
      <c r="A520" s="28" t="s">
        <v>714</v>
      </c>
      <c r="B520" s="57" t="s">
        <v>715</v>
      </c>
      <c r="C520" s="25"/>
      <c r="D520" s="25"/>
      <c r="E520" s="25"/>
      <c r="F520" s="25"/>
      <c r="G520" s="25"/>
    </row>
    <row r="521" spans="1:32" x14ac:dyDescent="0.25">
      <c r="A521" s="28" t="s">
        <v>716</v>
      </c>
      <c r="B521" s="29" t="s">
        <v>15</v>
      </c>
      <c r="C521" s="25"/>
      <c r="D521" s="25"/>
      <c r="E521" s="25"/>
      <c r="F521" s="25"/>
      <c r="G521" s="25"/>
    </row>
    <row r="522" spans="1:32" x14ac:dyDescent="0.25">
      <c r="A522" s="28" t="s">
        <v>717</v>
      </c>
      <c r="B522" s="29" t="s">
        <v>718</v>
      </c>
      <c r="C522" s="25">
        <v>54846</v>
      </c>
      <c r="D522" s="25">
        <v>56000</v>
      </c>
      <c r="E522" s="25">
        <v>53946.14</v>
      </c>
      <c r="F522" s="25">
        <v>56000</v>
      </c>
      <c r="G522" s="25">
        <v>46376.58</v>
      </c>
      <c r="H522" s="25">
        <v>52974.5</v>
      </c>
      <c r="I522" s="25">
        <v>67200</v>
      </c>
      <c r="J522" s="25">
        <v>63682.37</v>
      </c>
      <c r="K522" s="25">
        <v>75000</v>
      </c>
      <c r="L522" s="25">
        <v>62192.78</v>
      </c>
      <c r="M522" s="25">
        <v>70442.78</v>
      </c>
      <c r="N522" s="25">
        <v>82500</v>
      </c>
      <c r="O522" s="25">
        <v>74915.960000000006</v>
      </c>
      <c r="P522" s="25">
        <v>90000</v>
      </c>
      <c r="Q522" s="25">
        <v>12978.51</v>
      </c>
      <c r="R522" s="25">
        <v>70000</v>
      </c>
      <c r="S522" s="25">
        <v>59148.53</v>
      </c>
      <c r="U522" s="25">
        <v>85500</v>
      </c>
      <c r="V522" s="25">
        <v>76761.039999999994</v>
      </c>
      <c r="W522" s="25">
        <v>65500</v>
      </c>
      <c r="X522" s="25">
        <v>65888.179999999993</v>
      </c>
      <c r="Y522" s="25">
        <v>75500</v>
      </c>
      <c r="Z522" s="25">
        <v>86697.52</v>
      </c>
      <c r="AA522" s="25">
        <v>90000</v>
      </c>
      <c r="AB522" s="26">
        <v>99652.93</v>
      </c>
      <c r="AC522" s="136">
        <v>120000</v>
      </c>
    </row>
    <row r="523" spans="1:32" x14ac:dyDescent="0.25">
      <c r="A523" s="32"/>
      <c r="B523" s="61" t="s">
        <v>24</v>
      </c>
      <c r="C523" s="34">
        <f t="shared" ref="C523:Q523" si="363">SUM(C522)</f>
        <v>54846</v>
      </c>
      <c r="D523" s="34">
        <f t="shared" si="363"/>
        <v>56000</v>
      </c>
      <c r="E523" s="34">
        <f t="shared" si="363"/>
        <v>53946.14</v>
      </c>
      <c r="F523" s="34">
        <f t="shared" si="363"/>
        <v>56000</v>
      </c>
      <c r="G523" s="34">
        <f t="shared" si="363"/>
        <v>46376.58</v>
      </c>
      <c r="H523" s="34">
        <f t="shared" si="363"/>
        <v>52974.5</v>
      </c>
      <c r="I523" s="34">
        <f t="shared" si="363"/>
        <v>67200</v>
      </c>
      <c r="J523" s="34">
        <f t="shared" si="363"/>
        <v>63682.37</v>
      </c>
      <c r="K523" s="34">
        <f t="shared" si="363"/>
        <v>75000</v>
      </c>
      <c r="L523" s="34">
        <f t="shared" si="363"/>
        <v>62192.78</v>
      </c>
      <c r="M523" s="34">
        <f t="shared" si="363"/>
        <v>70442.78</v>
      </c>
      <c r="N523" s="34">
        <f t="shared" si="363"/>
        <v>82500</v>
      </c>
      <c r="O523" s="34">
        <f t="shared" si="363"/>
        <v>74915.960000000006</v>
      </c>
      <c r="P523" s="34">
        <f t="shared" si="363"/>
        <v>90000</v>
      </c>
      <c r="Q523" s="34">
        <f t="shared" si="363"/>
        <v>12978.51</v>
      </c>
      <c r="R523" s="34">
        <f t="shared" ref="R523" si="364">SUM(R522)</f>
        <v>70000</v>
      </c>
      <c r="S523" s="37">
        <f>SUM(S522)</f>
        <v>59148.53</v>
      </c>
      <c r="U523" s="37">
        <f t="shared" ref="U523:X523" si="365">SUM(U522)</f>
        <v>85500</v>
      </c>
      <c r="V523" s="37">
        <f t="shared" si="365"/>
        <v>76761.039999999994</v>
      </c>
      <c r="W523" s="37">
        <f t="shared" si="365"/>
        <v>65500</v>
      </c>
      <c r="X523" s="37">
        <f t="shared" si="365"/>
        <v>65888.179999999993</v>
      </c>
      <c r="Y523" s="37">
        <f t="shared" ref="Y523:AF523" si="366">SUM(Y522)</f>
        <v>75500</v>
      </c>
      <c r="Z523" s="37">
        <f t="shared" si="366"/>
        <v>86697.52</v>
      </c>
      <c r="AA523" s="37">
        <f t="shared" si="366"/>
        <v>90000</v>
      </c>
      <c r="AB523" s="35">
        <f t="shared" si="366"/>
        <v>99652.93</v>
      </c>
      <c r="AC523" s="137">
        <f t="shared" si="366"/>
        <v>120000</v>
      </c>
      <c r="AD523" s="137">
        <f t="shared" si="366"/>
        <v>0</v>
      </c>
      <c r="AE523" s="137">
        <f t="shared" si="366"/>
        <v>0</v>
      </c>
      <c r="AF523" s="36">
        <f t="shared" si="366"/>
        <v>0</v>
      </c>
    </row>
    <row r="524" spans="1:32" x14ac:dyDescent="0.25">
      <c r="A524" s="28" t="s">
        <v>719</v>
      </c>
      <c r="B524" s="29" t="s">
        <v>720</v>
      </c>
      <c r="C524" s="25"/>
      <c r="D524" s="25"/>
      <c r="E524" s="25"/>
      <c r="F524" s="25"/>
      <c r="G524" s="25"/>
    </row>
    <row r="525" spans="1:32" x14ac:dyDescent="0.25">
      <c r="A525" s="28" t="s">
        <v>721</v>
      </c>
      <c r="B525" s="29" t="s">
        <v>438</v>
      </c>
      <c r="C525" s="25">
        <v>11000</v>
      </c>
      <c r="D525" s="25">
        <v>11500</v>
      </c>
      <c r="E525" s="25">
        <v>11379.13</v>
      </c>
      <c r="F525" s="25">
        <v>11500</v>
      </c>
      <c r="G525" s="25">
        <v>7027.38</v>
      </c>
      <c r="H525" s="25">
        <v>10797.82</v>
      </c>
      <c r="I525" s="25">
        <v>12000</v>
      </c>
      <c r="J525" s="25">
        <v>10332.64</v>
      </c>
      <c r="K525" s="25">
        <v>12000</v>
      </c>
      <c r="L525" s="25">
        <v>7532.42</v>
      </c>
      <c r="M525" s="25">
        <v>9517.07</v>
      </c>
      <c r="N525" s="25">
        <v>12000</v>
      </c>
      <c r="O525" s="25">
        <v>11591.96</v>
      </c>
      <c r="P525" s="25">
        <v>12000</v>
      </c>
      <c r="Q525" s="25">
        <v>1904.8</v>
      </c>
      <c r="R525" s="25">
        <v>12000</v>
      </c>
      <c r="S525" s="25">
        <v>9022.69</v>
      </c>
      <c r="U525" s="25">
        <v>12000</v>
      </c>
      <c r="V525" s="25">
        <v>9798.49</v>
      </c>
      <c r="W525" s="25">
        <v>12000</v>
      </c>
      <c r="X525" s="25">
        <v>9781.61</v>
      </c>
      <c r="Y525" s="25">
        <v>13000</v>
      </c>
      <c r="Z525" s="25">
        <v>8547.89</v>
      </c>
      <c r="AA525" s="25">
        <v>13000</v>
      </c>
      <c r="AB525" s="26">
        <v>8965.0400000000009</v>
      </c>
      <c r="AC525" s="136">
        <v>12000</v>
      </c>
    </row>
    <row r="526" spans="1:32" x14ac:dyDescent="0.25">
      <c r="A526" s="28" t="s">
        <v>722</v>
      </c>
      <c r="B526" s="29" t="s">
        <v>723</v>
      </c>
      <c r="C526" s="25">
        <v>4500</v>
      </c>
      <c r="D526" s="25">
        <v>4500</v>
      </c>
      <c r="E526" s="25">
        <v>3952.05</v>
      </c>
      <c r="F526" s="25">
        <v>4600</v>
      </c>
      <c r="G526" s="25">
        <v>2702</v>
      </c>
      <c r="H526" s="25">
        <v>4527.3500000000004</v>
      </c>
      <c r="I526" s="25">
        <v>4600</v>
      </c>
      <c r="J526" s="25">
        <v>4544.3</v>
      </c>
      <c r="K526" s="25">
        <v>4600</v>
      </c>
      <c r="L526" s="25">
        <v>2777.7</v>
      </c>
      <c r="M526" s="25">
        <v>4539.2</v>
      </c>
      <c r="N526" s="25">
        <v>4600</v>
      </c>
      <c r="O526" s="25">
        <v>4583.6499999999996</v>
      </c>
      <c r="P526" s="25">
        <v>5000</v>
      </c>
      <c r="Q526" s="25">
        <v>1180.75</v>
      </c>
      <c r="R526" s="25">
        <v>5000</v>
      </c>
      <c r="S526" s="25">
        <v>4568.8500000000004</v>
      </c>
      <c r="U526" s="25">
        <v>5000</v>
      </c>
      <c r="V526" s="25">
        <v>5179.76</v>
      </c>
      <c r="W526" s="25">
        <v>5000</v>
      </c>
      <c r="X526" s="25">
        <v>5017.01</v>
      </c>
      <c r="Y526" s="25">
        <v>5500</v>
      </c>
      <c r="Z526" s="25">
        <v>3972.16</v>
      </c>
      <c r="AA526" s="25">
        <v>5500</v>
      </c>
      <c r="AB526" s="26">
        <v>5494.03</v>
      </c>
      <c r="AC526" s="136">
        <v>6500</v>
      </c>
    </row>
    <row r="527" spans="1:32" x14ac:dyDescent="0.25">
      <c r="A527" s="28" t="s">
        <v>724</v>
      </c>
      <c r="B527" s="29" t="s">
        <v>725</v>
      </c>
      <c r="C527" s="25"/>
      <c r="D527" s="25"/>
      <c r="E527" s="25"/>
      <c r="F527" s="25"/>
      <c r="G527" s="25"/>
      <c r="V527" s="25">
        <v>0</v>
      </c>
      <c r="W527" s="25">
        <v>0</v>
      </c>
      <c r="X527" s="25">
        <v>89.14</v>
      </c>
      <c r="Y527" s="25">
        <v>0</v>
      </c>
      <c r="Z527" s="25">
        <v>0</v>
      </c>
      <c r="AA527" s="25">
        <v>0</v>
      </c>
      <c r="AB527" s="26">
        <v>0</v>
      </c>
      <c r="AC527" s="136">
        <v>0</v>
      </c>
    </row>
    <row r="528" spans="1:32" x14ac:dyDescent="0.25">
      <c r="A528" s="32"/>
      <c r="B528" s="61" t="s">
        <v>24</v>
      </c>
      <c r="C528" s="34">
        <f t="shared" ref="C528:U528" si="367">SUM(C525:C526)</f>
        <v>15500</v>
      </c>
      <c r="D528" s="34">
        <f t="shared" si="367"/>
        <v>16000</v>
      </c>
      <c r="E528" s="34">
        <f t="shared" si="367"/>
        <v>15331.18</v>
      </c>
      <c r="F528" s="34">
        <f t="shared" si="367"/>
        <v>16100</v>
      </c>
      <c r="G528" s="34">
        <f t="shared" si="367"/>
        <v>9729.380000000001</v>
      </c>
      <c r="H528" s="34">
        <f t="shared" si="367"/>
        <v>15325.17</v>
      </c>
      <c r="I528" s="34">
        <f t="shared" si="367"/>
        <v>16600</v>
      </c>
      <c r="J528" s="34">
        <f t="shared" si="367"/>
        <v>14876.939999999999</v>
      </c>
      <c r="K528" s="34">
        <f t="shared" si="367"/>
        <v>16600</v>
      </c>
      <c r="L528" s="34">
        <f t="shared" si="367"/>
        <v>10310.119999999999</v>
      </c>
      <c r="M528" s="34">
        <f t="shared" si="367"/>
        <v>14056.27</v>
      </c>
      <c r="N528" s="34">
        <f t="shared" si="367"/>
        <v>16600</v>
      </c>
      <c r="O528" s="34">
        <f t="shared" si="367"/>
        <v>16175.609999999999</v>
      </c>
      <c r="P528" s="34">
        <f t="shared" si="367"/>
        <v>17000</v>
      </c>
      <c r="Q528" s="34">
        <f t="shared" si="367"/>
        <v>3085.55</v>
      </c>
      <c r="R528" s="34">
        <f t="shared" ref="R528" si="368">SUM(R525:R526)</f>
        <v>17000</v>
      </c>
      <c r="S528" s="34">
        <f>SUM(S525:S526)</f>
        <v>13591.54</v>
      </c>
      <c r="T528" s="34">
        <f t="shared" si="367"/>
        <v>0</v>
      </c>
      <c r="U528" s="34">
        <f t="shared" si="367"/>
        <v>17000</v>
      </c>
      <c r="V528" s="34">
        <f>SUM(V525:V527)</f>
        <v>14978.25</v>
      </c>
      <c r="W528" s="34">
        <f>SUM(W525:W527)</f>
        <v>17000</v>
      </c>
      <c r="X528" s="34">
        <f>SUM(X525:X527)</f>
        <v>14887.76</v>
      </c>
      <c r="Y528" s="34">
        <f>SUM(Y525:Y527)</f>
        <v>18500</v>
      </c>
      <c r="Z528" s="34">
        <f>SUM(Z525:Z527)</f>
        <v>12520.05</v>
      </c>
      <c r="AA528" s="34">
        <f t="shared" ref="AA528:AF528" si="369">SUM(AA525:AA527)</f>
        <v>18500</v>
      </c>
      <c r="AB528" s="35">
        <f t="shared" si="369"/>
        <v>14459.07</v>
      </c>
      <c r="AC528" s="137">
        <f t="shared" si="369"/>
        <v>18500</v>
      </c>
      <c r="AD528" s="137">
        <f t="shared" si="369"/>
        <v>0</v>
      </c>
      <c r="AE528" s="137">
        <f t="shared" si="369"/>
        <v>0</v>
      </c>
      <c r="AF528" s="36">
        <f t="shared" si="369"/>
        <v>0</v>
      </c>
    </row>
    <row r="529" spans="1:32" x14ac:dyDescent="0.25">
      <c r="A529" s="51"/>
      <c r="B529" s="52" t="s">
        <v>726</v>
      </c>
      <c r="C529" s="53">
        <f t="shared" ref="C529:Q529" si="370">SUM(C523+C528)</f>
        <v>70346</v>
      </c>
      <c r="D529" s="53">
        <f t="shared" si="370"/>
        <v>72000</v>
      </c>
      <c r="E529" s="53">
        <f t="shared" si="370"/>
        <v>69277.320000000007</v>
      </c>
      <c r="F529" s="53">
        <f t="shared" si="370"/>
        <v>72100</v>
      </c>
      <c r="G529" s="53">
        <f t="shared" si="370"/>
        <v>56105.960000000006</v>
      </c>
      <c r="H529" s="53">
        <f t="shared" si="370"/>
        <v>68299.67</v>
      </c>
      <c r="I529" s="53">
        <f t="shared" si="370"/>
        <v>83800</v>
      </c>
      <c r="J529" s="53">
        <f t="shared" si="370"/>
        <v>78559.31</v>
      </c>
      <c r="K529" s="53">
        <f t="shared" si="370"/>
        <v>91600</v>
      </c>
      <c r="L529" s="53">
        <f t="shared" si="370"/>
        <v>72502.899999999994</v>
      </c>
      <c r="M529" s="53">
        <f t="shared" si="370"/>
        <v>84499.05</v>
      </c>
      <c r="N529" s="53">
        <f t="shared" si="370"/>
        <v>99100</v>
      </c>
      <c r="O529" s="53">
        <f t="shared" si="370"/>
        <v>91091.57</v>
      </c>
      <c r="P529" s="53">
        <f t="shared" si="370"/>
        <v>107000</v>
      </c>
      <c r="Q529" s="53">
        <f t="shared" si="370"/>
        <v>16064.060000000001</v>
      </c>
      <c r="R529" s="53">
        <f t="shared" ref="R529:S529" si="371">SUM(R523+R528)</f>
        <v>87000</v>
      </c>
      <c r="S529" s="53">
        <f t="shared" si="371"/>
        <v>72740.070000000007</v>
      </c>
      <c r="T529" s="8">
        <f>(P529-N529)/N529</f>
        <v>7.9717457114026238E-2</v>
      </c>
      <c r="U529" s="53">
        <f t="shared" ref="U529:X529" si="372">SUM(U523+U528)</f>
        <v>102500</v>
      </c>
      <c r="V529" s="53">
        <f t="shared" si="372"/>
        <v>91739.29</v>
      </c>
      <c r="W529" s="53">
        <f t="shared" si="372"/>
        <v>82500</v>
      </c>
      <c r="X529" s="53">
        <f t="shared" si="372"/>
        <v>80775.939999999988</v>
      </c>
      <c r="Y529" s="53">
        <f>SUM(Y523+Y528)</f>
        <v>94000</v>
      </c>
      <c r="Z529" s="53">
        <f>SUM(Z523+Z528)</f>
        <v>99217.57</v>
      </c>
      <c r="AA529" s="53">
        <f t="shared" ref="AA529:AF529" si="373">SUM(AA523+AA528)</f>
        <v>108500</v>
      </c>
      <c r="AB529" s="54">
        <f t="shared" si="373"/>
        <v>114112</v>
      </c>
      <c r="AC529" s="139">
        <f t="shared" si="373"/>
        <v>138500</v>
      </c>
      <c r="AD529" s="139">
        <f t="shared" si="373"/>
        <v>0</v>
      </c>
      <c r="AE529" s="139">
        <f t="shared" si="373"/>
        <v>0</v>
      </c>
      <c r="AF529" s="55">
        <f t="shared" si="373"/>
        <v>0</v>
      </c>
    </row>
    <row r="530" spans="1:32" x14ac:dyDescent="0.25">
      <c r="A530" s="28" t="s">
        <v>727</v>
      </c>
      <c r="B530" s="57" t="s">
        <v>728</v>
      </c>
      <c r="C530" s="25"/>
      <c r="D530" s="25"/>
      <c r="E530" s="25"/>
    </row>
    <row r="531" spans="1:32" x14ac:dyDescent="0.25">
      <c r="A531" s="28" t="s">
        <v>729</v>
      </c>
      <c r="B531" s="29" t="s">
        <v>730</v>
      </c>
      <c r="C531" s="25"/>
      <c r="D531" s="25"/>
      <c r="E531" s="25"/>
    </row>
    <row r="532" spans="1:32" x14ac:dyDescent="0.25">
      <c r="A532" s="28" t="s">
        <v>729</v>
      </c>
      <c r="B532" s="29" t="s">
        <v>731</v>
      </c>
      <c r="C532" s="25">
        <v>4000</v>
      </c>
      <c r="D532" s="25">
        <v>4000</v>
      </c>
      <c r="E532" s="25">
        <v>3937.96</v>
      </c>
      <c r="F532" s="25">
        <v>4000</v>
      </c>
      <c r="G532" s="25">
        <v>2721.43</v>
      </c>
      <c r="H532" s="25">
        <v>4290.8500000000004</v>
      </c>
      <c r="I532" s="25">
        <v>4800</v>
      </c>
      <c r="J532" s="25">
        <v>4087.51</v>
      </c>
      <c r="K532" s="25">
        <v>5350</v>
      </c>
      <c r="L532" s="25">
        <v>2970</v>
      </c>
      <c r="M532" s="25">
        <v>4303.13</v>
      </c>
      <c r="N532" s="25">
        <v>6000</v>
      </c>
      <c r="O532" s="25">
        <v>4109.76</v>
      </c>
      <c r="P532" s="25">
        <v>6600</v>
      </c>
      <c r="Q532" s="25">
        <v>2298.06</v>
      </c>
      <c r="R532" s="25">
        <v>3300</v>
      </c>
      <c r="S532" s="25">
        <v>1221.76</v>
      </c>
      <c r="U532" s="25">
        <v>6600</v>
      </c>
      <c r="V532" s="25">
        <v>3220.69</v>
      </c>
      <c r="W532" s="25">
        <v>7250</v>
      </c>
      <c r="X532" s="25">
        <v>3130.42</v>
      </c>
      <c r="Y532" s="25">
        <v>8000</v>
      </c>
      <c r="Z532" s="25">
        <v>3090.38</v>
      </c>
      <c r="AA532" s="25">
        <v>12000</v>
      </c>
      <c r="AB532" s="26">
        <v>9128.7999999999993</v>
      </c>
      <c r="AC532" s="136">
        <v>18000</v>
      </c>
    </row>
    <row r="533" spans="1:32" x14ac:dyDescent="0.25">
      <c r="A533" s="65"/>
      <c r="B533" s="61" t="s">
        <v>24</v>
      </c>
      <c r="C533" s="34">
        <f t="shared" ref="C533:R533" si="374">SUM(C532)</f>
        <v>4000</v>
      </c>
      <c r="D533" s="34">
        <f t="shared" si="374"/>
        <v>4000</v>
      </c>
      <c r="E533" s="34">
        <f t="shared" si="374"/>
        <v>3937.96</v>
      </c>
      <c r="F533" s="34">
        <f t="shared" si="374"/>
        <v>4000</v>
      </c>
      <c r="G533" s="34">
        <f t="shared" si="374"/>
        <v>2721.43</v>
      </c>
      <c r="H533" s="34">
        <f t="shared" si="374"/>
        <v>4290.8500000000004</v>
      </c>
      <c r="I533" s="34">
        <f t="shared" si="374"/>
        <v>4800</v>
      </c>
      <c r="J533" s="34">
        <f t="shared" si="374"/>
        <v>4087.51</v>
      </c>
      <c r="K533" s="34">
        <f t="shared" si="374"/>
        <v>5350</v>
      </c>
      <c r="L533" s="34">
        <f t="shared" si="374"/>
        <v>2970</v>
      </c>
      <c r="M533" s="34">
        <f t="shared" si="374"/>
        <v>4303.13</v>
      </c>
      <c r="N533" s="34">
        <f t="shared" si="374"/>
        <v>6000</v>
      </c>
      <c r="O533" s="34">
        <f t="shared" si="374"/>
        <v>4109.76</v>
      </c>
      <c r="P533" s="34">
        <f t="shared" si="374"/>
        <v>6600</v>
      </c>
      <c r="Q533" s="34">
        <f t="shared" si="374"/>
        <v>2298.06</v>
      </c>
      <c r="R533" s="34">
        <f t="shared" si="374"/>
        <v>3300</v>
      </c>
      <c r="S533" s="37">
        <f>SUM(S532)</f>
        <v>1221.76</v>
      </c>
      <c r="U533" s="37">
        <f t="shared" ref="U533:X533" si="375">SUM(U532)</f>
        <v>6600</v>
      </c>
      <c r="V533" s="37">
        <f t="shared" si="375"/>
        <v>3220.69</v>
      </c>
      <c r="W533" s="37">
        <f t="shared" si="375"/>
        <v>7250</v>
      </c>
      <c r="X533" s="37">
        <f t="shared" si="375"/>
        <v>3130.42</v>
      </c>
      <c r="Y533" s="37">
        <f t="shared" ref="Y533:AF533" si="376">SUM(Y532)</f>
        <v>8000</v>
      </c>
      <c r="Z533" s="37">
        <f t="shared" si="376"/>
        <v>3090.38</v>
      </c>
      <c r="AA533" s="37">
        <f t="shared" si="376"/>
        <v>12000</v>
      </c>
      <c r="AB533" s="35">
        <f t="shared" si="376"/>
        <v>9128.7999999999993</v>
      </c>
      <c r="AC533" s="137">
        <f t="shared" si="376"/>
        <v>18000</v>
      </c>
      <c r="AD533" s="137">
        <f t="shared" si="376"/>
        <v>0</v>
      </c>
      <c r="AE533" s="137">
        <f t="shared" si="376"/>
        <v>0</v>
      </c>
      <c r="AF533" s="36">
        <f t="shared" si="376"/>
        <v>0</v>
      </c>
    </row>
    <row r="534" spans="1:32" x14ac:dyDescent="0.25">
      <c r="A534" s="28" t="s">
        <v>732</v>
      </c>
      <c r="B534" s="29" t="s">
        <v>733</v>
      </c>
      <c r="C534" s="25"/>
      <c r="D534" s="25"/>
      <c r="E534" s="25"/>
      <c r="F534" s="25"/>
      <c r="G534" s="25"/>
    </row>
    <row r="535" spans="1:32" x14ac:dyDescent="0.25">
      <c r="A535" s="28" t="s">
        <v>734</v>
      </c>
      <c r="B535" s="29" t="s">
        <v>735</v>
      </c>
      <c r="C535" s="25">
        <v>6000</v>
      </c>
      <c r="D535" s="25">
        <v>6350</v>
      </c>
      <c r="E535" s="25">
        <v>5981.36</v>
      </c>
      <c r="F535" s="25">
        <v>6350</v>
      </c>
      <c r="G535" s="25">
        <v>2267.48</v>
      </c>
      <c r="H535" s="25">
        <v>6705.55</v>
      </c>
      <c r="I535" s="25">
        <v>7000</v>
      </c>
      <c r="J535" s="25">
        <v>8303.09</v>
      </c>
      <c r="K535" s="25">
        <v>7500</v>
      </c>
      <c r="L535" s="25">
        <v>6159.55</v>
      </c>
      <c r="M535" s="25">
        <v>9675.2900000000009</v>
      </c>
      <c r="N535" s="25">
        <v>7500</v>
      </c>
      <c r="O535" s="25">
        <v>8704.59</v>
      </c>
      <c r="P535" s="25">
        <v>8500</v>
      </c>
      <c r="Q535" s="25">
        <v>3682.05</v>
      </c>
      <c r="R535" s="25">
        <v>4200</v>
      </c>
      <c r="S535" s="25">
        <v>2565.13</v>
      </c>
      <c r="U535" s="25">
        <v>6500</v>
      </c>
      <c r="V535" s="25">
        <v>6151.1</v>
      </c>
      <c r="W535" s="25">
        <v>7150</v>
      </c>
      <c r="X535" s="25">
        <v>2457</v>
      </c>
      <c r="Y535" s="25">
        <v>7150</v>
      </c>
      <c r="Z535" s="25">
        <v>2413.66</v>
      </c>
      <c r="AA535" s="25">
        <v>10000</v>
      </c>
      <c r="AB535" s="26">
        <v>12589.56</v>
      </c>
      <c r="AC535" s="136">
        <v>18000</v>
      </c>
    </row>
    <row r="536" spans="1:32" x14ac:dyDescent="0.25">
      <c r="A536" s="28" t="s">
        <v>736</v>
      </c>
      <c r="B536" s="29" t="s">
        <v>737</v>
      </c>
      <c r="C536" s="25">
        <v>1000</v>
      </c>
      <c r="D536" s="25">
        <v>500</v>
      </c>
      <c r="E536" s="25">
        <v>372.38</v>
      </c>
      <c r="F536" s="25">
        <v>500</v>
      </c>
      <c r="G536" s="25">
        <v>141.13</v>
      </c>
      <c r="H536" s="25">
        <v>650.44000000000005</v>
      </c>
      <c r="I536" s="25">
        <v>500</v>
      </c>
      <c r="J536" s="25">
        <v>537.89</v>
      </c>
      <c r="K536" s="25">
        <v>500</v>
      </c>
      <c r="L536" s="25">
        <v>112.54</v>
      </c>
      <c r="M536" s="25">
        <v>185.12</v>
      </c>
      <c r="N536" s="25">
        <v>500</v>
      </c>
      <c r="O536" s="25">
        <v>725.95</v>
      </c>
      <c r="P536" s="25">
        <v>500</v>
      </c>
      <c r="Q536" s="25">
        <v>150.03</v>
      </c>
      <c r="R536" s="25">
        <v>500</v>
      </c>
      <c r="S536" s="25">
        <v>133.94999999999999</v>
      </c>
      <c r="U536" s="25">
        <v>500</v>
      </c>
      <c r="V536" s="25">
        <v>647.61</v>
      </c>
      <c r="W536" s="25">
        <v>500</v>
      </c>
      <c r="X536" s="25">
        <v>332</v>
      </c>
      <c r="Y536" s="25">
        <v>750</v>
      </c>
      <c r="Z536" s="25">
        <v>234</v>
      </c>
      <c r="AA536" s="25">
        <v>1000</v>
      </c>
      <c r="AB536" s="26">
        <v>508.16</v>
      </c>
      <c r="AC536" s="136">
        <v>1000</v>
      </c>
    </row>
    <row r="537" spans="1:32" x14ac:dyDescent="0.25">
      <c r="A537" s="28" t="s">
        <v>1131</v>
      </c>
      <c r="B537" s="29" t="s">
        <v>1132</v>
      </c>
      <c r="C537" s="25"/>
      <c r="D537" s="25"/>
      <c r="E537" s="25"/>
      <c r="F537" s="25"/>
      <c r="G537" s="25"/>
      <c r="AB537" s="26">
        <v>2099.9499999999998</v>
      </c>
      <c r="AC537" s="136">
        <v>4000</v>
      </c>
    </row>
    <row r="538" spans="1:32" x14ac:dyDescent="0.25">
      <c r="A538" s="28" t="s">
        <v>1133</v>
      </c>
      <c r="B538" s="29" t="s">
        <v>1134</v>
      </c>
      <c r="C538" s="25"/>
      <c r="D538" s="25"/>
      <c r="E538" s="25"/>
      <c r="F538" s="25"/>
      <c r="G538" s="25"/>
      <c r="AB538" s="26">
        <v>0</v>
      </c>
      <c r="AC538" s="136">
        <v>5000</v>
      </c>
    </row>
    <row r="539" spans="1:32" x14ac:dyDescent="0.25">
      <c r="A539" s="32"/>
      <c r="B539" s="61" t="s">
        <v>24</v>
      </c>
      <c r="C539" s="34">
        <f t="shared" ref="C539:R539" si="377">SUM(C535:C536)</f>
        <v>7000</v>
      </c>
      <c r="D539" s="34">
        <f t="shared" si="377"/>
        <v>6850</v>
      </c>
      <c r="E539" s="34">
        <f t="shared" si="377"/>
        <v>6353.74</v>
      </c>
      <c r="F539" s="34">
        <f t="shared" si="377"/>
        <v>6850</v>
      </c>
      <c r="G539" s="34">
        <f t="shared" si="377"/>
        <v>2408.61</v>
      </c>
      <c r="H539" s="34">
        <f t="shared" si="377"/>
        <v>7355.99</v>
      </c>
      <c r="I539" s="34">
        <f t="shared" si="377"/>
        <v>7500</v>
      </c>
      <c r="J539" s="34">
        <f t="shared" si="377"/>
        <v>8840.98</v>
      </c>
      <c r="K539" s="34">
        <f t="shared" si="377"/>
        <v>8000</v>
      </c>
      <c r="L539" s="34">
        <f t="shared" si="377"/>
        <v>6272.09</v>
      </c>
      <c r="M539" s="34">
        <f t="shared" si="377"/>
        <v>9860.4100000000017</v>
      </c>
      <c r="N539" s="34">
        <f t="shared" si="377"/>
        <v>8000</v>
      </c>
      <c r="O539" s="34">
        <f t="shared" si="377"/>
        <v>9430.5400000000009</v>
      </c>
      <c r="P539" s="34">
        <f t="shared" si="377"/>
        <v>9000</v>
      </c>
      <c r="Q539" s="34">
        <f t="shared" si="377"/>
        <v>3832.0800000000004</v>
      </c>
      <c r="R539" s="34">
        <f t="shared" si="377"/>
        <v>4700</v>
      </c>
      <c r="S539" s="37">
        <f>SUM(S535:S536)</f>
        <v>2699.08</v>
      </c>
      <c r="U539" s="37">
        <f t="shared" ref="U539:X539" si="378">SUM(U535:U536)</f>
        <v>7000</v>
      </c>
      <c r="V539" s="37">
        <f t="shared" si="378"/>
        <v>6798.71</v>
      </c>
      <c r="W539" s="37">
        <f t="shared" si="378"/>
        <v>7650</v>
      </c>
      <c r="X539" s="37">
        <f t="shared" si="378"/>
        <v>2789</v>
      </c>
      <c r="Y539" s="37">
        <f t="shared" ref="Y539:Z539" si="379">SUM(Y535:Y536)</f>
        <v>7900</v>
      </c>
      <c r="Z539" s="37">
        <f t="shared" si="379"/>
        <v>2647.66</v>
      </c>
      <c r="AA539" s="37">
        <f t="shared" ref="AA539:AF539" si="380">SUM(AA535:AA536)</f>
        <v>11000</v>
      </c>
      <c r="AB539" s="35">
        <f>SUM(AB535:AB538)</f>
        <v>15197.669999999998</v>
      </c>
      <c r="AC539" s="137">
        <f>SUM(AC535:AC538)</f>
        <v>28000</v>
      </c>
      <c r="AD539" s="137">
        <f t="shared" si="380"/>
        <v>0</v>
      </c>
      <c r="AE539" s="137">
        <f t="shared" si="380"/>
        <v>0</v>
      </c>
      <c r="AF539" s="36">
        <f t="shared" si="380"/>
        <v>0</v>
      </c>
    </row>
    <row r="540" spans="1:32" x14ac:dyDescent="0.25">
      <c r="A540" s="51"/>
      <c r="B540" s="52" t="s">
        <v>738</v>
      </c>
      <c r="C540" s="53">
        <f t="shared" ref="C540:S540" si="381">SUM(C533+C539)</f>
        <v>11000</v>
      </c>
      <c r="D540" s="53">
        <f t="shared" si="381"/>
        <v>10850</v>
      </c>
      <c r="E540" s="53">
        <f t="shared" si="381"/>
        <v>10291.700000000001</v>
      </c>
      <c r="F540" s="53">
        <f t="shared" si="381"/>
        <v>10850</v>
      </c>
      <c r="G540" s="53">
        <f t="shared" si="381"/>
        <v>5130.04</v>
      </c>
      <c r="H540" s="53">
        <f t="shared" si="381"/>
        <v>11646.84</v>
      </c>
      <c r="I540" s="53">
        <f t="shared" si="381"/>
        <v>12300</v>
      </c>
      <c r="J540" s="53">
        <f t="shared" si="381"/>
        <v>12928.49</v>
      </c>
      <c r="K540" s="53">
        <f t="shared" si="381"/>
        <v>13350</v>
      </c>
      <c r="L540" s="53">
        <f t="shared" si="381"/>
        <v>9242.09</v>
      </c>
      <c r="M540" s="53">
        <f t="shared" si="381"/>
        <v>14163.54</v>
      </c>
      <c r="N540" s="53">
        <f t="shared" si="381"/>
        <v>14000</v>
      </c>
      <c r="O540" s="53">
        <f t="shared" si="381"/>
        <v>13540.300000000001</v>
      </c>
      <c r="P540" s="53">
        <f t="shared" si="381"/>
        <v>15600</v>
      </c>
      <c r="Q540" s="53">
        <f t="shared" si="381"/>
        <v>6130.14</v>
      </c>
      <c r="R540" s="53">
        <f t="shared" si="381"/>
        <v>8000</v>
      </c>
      <c r="S540" s="53">
        <f t="shared" si="381"/>
        <v>3920.84</v>
      </c>
      <c r="T540" s="8">
        <f>(P540-N540)/N540</f>
        <v>0.11428571428571428</v>
      </c>
      <c r="U540" s="53">
        <f t="shared" ref="U540:X540" si="382">SUM(U533+U539)</f>
        <v>13600</v>
      </c>
      <c r="V540" s="53">
        <f t="shared" si="382"/>
        <v>10019.4</v>
      </c>
      <c r="W540" s="53">
        <f t="shared" si="382"/>
        <v>14900</v>
      </c>
      <c r="X540" s="53">
        <f t="shared" si="382"/>
        <v>5919.42</v>
      </c>
      <c r="Y540" s="53">
        <f t="shared" ref="Y540:Z540" si="383">SUM(Y533+Y539)</f>
        <v>15900</v>
      </c>
      <c r="Z540" s="53">
        <f t="shared" si="383"/>
        <v>5738.04</v>
      </c>
      <c r="AA540" s="53">
        <f t="shared" ref="AA540:AF540" si="384">SUM(AA533+AA539)</f>
        <v>23000</v>
      </c>
      <c r="AB540" s="54">
        <f t="shared" si="384"/>
        <v>24326.469999999998</v>
      </c>
      <c r="AC540" s="139">
        <f t="shared" si="384"/>
        <v>46000</v>
      </c>
      <c r="AD540" s="139">
        <f t="shared" si="384"/>
        <v>0</v>
      </c>
      <c r="AE540" s="139">
        <f t="shared" si="384"/>
        <v>0</v>
      </c>
      <c r="AF540" s="55">
        <f t="shared" si="384"/>
        <v>0</v>
      </c>
    </row>
    <row r="541" spans="1:32" x14ac:dyDescent="0.25">
      <c r="A541" s="106" t="s">
        <v>739</v>
      </c>
      <c r="B541" s="57" t="s">
        <v>740</v>
      </c>
      <c r="C541" s="25"/>
      <c r="D541" s="25"/>
      <c r="E541" s="25"/>
      <c r="F541" s="25"/>
      <c r="G541" s="25"/>
    </row>
    <row r="542" spans="1:32" x14ac:dyDescent="0.25">
      <c r="A542" s="28" t="s">
        <v>741</v>
      </c>
      <c r="B542" s="29" t="s">
        <v>730</v>
      </c>
      <c r="C542" s="25"/>
      <c r="D542" s="25"/>
      <c r="E542" s="25"/>
      <c r="F542" s="25"/>
      <c r="G542" s="25"/>
    </row>
    <row r="543" spans="1:32" x14ac:dyDescent="0.25">
      <c r="A543" s="28" t="s">
        <v>742</v>
      </c>
      <c r="B543" s="29" t="s">
        <v>743</v>
      </c>
      <c r="C543" s="58">
        <v>28000</v>
      </c>
      <c r="D543" s="25">
        <v>0</v>
      </c>
      <c r="E543" s="25">
        <v>28461.37</v>
      </c>
      <c r="F543" s="25">
        <v>29691</v>
      </c>
      <c r="G543" s="25">
        <v>22408.81</v>
      </c>
      <c r="H543" s="25">
        <v>29691.67</v>
      </c>
      <c r="I543" s="25">
        <v>31275</v>
      </c>
      <c r="J543" s="25">
        <v>31274.86</v>
      </c>
      <c r="K543" s="25">
        <v>31900</v>
      </c>
      <c r="L543" s="25">
        <v>26378.79</v>
      </c>
      <c r="M543" s="25">
        <v>32022.62</v>
      </c>
      <c r="N543" s="25">
        <v>34879</v>
      </c>
      <c r="O543" s="25">
        <v>36144.94</v>
      </c>
      <c r="P543" s="25">
        <v>38000</v>
      </c>
      <c r="Q543" s="25">
        <v>37809.910000000003</v>
      </c>
      <c r="R543" s="25">
        <v>38859</v>
      </c>
      <c r="S543" s="25">
        <v>38778.379999999997</v>
      </c>
      <c r="U543" s="25">
        <v>39078</v>
      </c>
      <c r="V543" s="25">
        <v>38860.980000000003</v>
      </c>
      <c r="W543" s="25">
        <v>48641</v>
      </c>
      <c r="X543" s="25">
        <v>48477.9</v>
      </c>
      <c r="Y543" s="25">
        <v>48641</v>
      </c>
      <c r="Z543" s="25">
        <v>29407.5</v>
      </c>
      <c r="AA543" s="25">
        <v>50587</v>
      </c>
      <c r="AB543" s="26">
        <v>41738.39</v>
      </c>
      <c r="AC543" s="136">
        <v>52104.24</v>
      </c>
    </row>
    <row r="544" spans="1:32" x14ac:dyDescent="0.25">
      <c r="A544" s="28" t="s">
        <v>744</v>
      </c>
      <c r="B544" s="29" t="s">
        <v>745</v>
      </c>
      <c r="C544" s="25">
        <v>21000</v>
      </c>
      <c r="D544" s="25">
        <v>21000</v>
      </c>
      <c r="E544" s="25">
        <v>19769.88</v>
      </c>
      <c r="F544" s="25">
        <v>21000</v>
      </c>
      <c r="G544" s="25">
        <v>12255.92</v>
      </c>
      <c r="H544" s="25">
        <v>17972.91</v>
      </c>
      <c r="I544" s="25">
        <v>24000</v>
      </c>
      <c r="J544" s="25">
        <v>21071.89</v>
      </c>
      <c r="K544" s="25">
        <v>26750</v>
      </c>
      <c r="L544" s="25">
        <v>11830.98</v>
      </c>
      <c r="M544" s="25">
        <v>18272.810000000001</v>
      </c>
      <c r="N544" s="25">
        <v>30000</v>
      </c>
      <c r="O544" s="25">
        <v>19469.47</v>
      </c>
      <c r="P544" s="25">
        <v>32750</v>
      </c>
      <c r="Q544" s="25">
        <v>8539.73</v>
      </c>
      <c r="R544" s="25">
        <v>10000</v>
      </c>
      <c r="S544" s="25">
        <v>10896.61</v>
      </c>
      <c r="U544" s="25">
        <v>25000</v>
      </c>
      <c r="V544" s="25">
        <v>20117.59</v>
      </c>
      <c r="W544" s="25">
        <v>23000</v>
      </c>
      <c r="X544" s="25">
        <v>20991.29</v>
      </c>
      <c r="Y544" s="25">
        <v>27000</v>
      </c>
      <c r="Z544" s="25">
        <v>23908.76</v>
      </c>
      <c r="AA544" s="25">
        <v>30000</v>
      </c>
      <c r="AB544" s="26">
        <v>20985.27</v>
      </c>
      <c r="AC544" s="136">
        <v>34000</v>
      </c>
    </row>
    <row r="545" spans="1:32" x14ac:dyDescent="0.25">
      <c r="A545" s="32"/>
      <c r="B545" s="61" t="s">
        <v>24</v>
      </c>
      <c r="C545" s="34">
        <f t="shared" ref="C545:R545" si="385">SUM(C543:C544)</f>
        <v>49000</v>
      </c>
      <c r="D545" s="34">
        <f t="shared" si="385"/>
        <v>21000</v>
      </c>
      <c r="E545" s="34">
        <f t="shared" si="385"/>
        <v>48231.25</v>
      </c>
      <c r="F545" s="34">
        <f t="shared" si="385"/>
        <v>50691</v>
      </c>
      <c r="G545" s="34">
        <f t="shared" si="385"/>
        <v>34664.730000000003</v>
      </c>
      <c r="H545" s="34">
        <f t="shared" si="385"/>
        <v>47664.58</v>
      </c>
      <c r="I545" s="34">
        <f t="shared" si="385"/>
        <v>55275</v>
      </c>
      <c r="J545" s="34">
        <f t="shared" si="385"/>
        <v>52346.75</v>
      </c>
      <c r="K545" s="34">
        <f t="shared" si="385"/>
        <v>58650</v>
      </c>
      <c r="L545" s="34">
        <f t="shared" si="385"/>
        <v>38209.770000000004</v>
      </c>
      <c r="M545" s="34">
        <f t="shared" si="385"/>
        <v>50295.43</v>
      </c>
      <c r="N545" s="34">
        <f t="shared" si="385"/>
        <v>64879</v>
      </c>
      <c r="O545" s="34">
        <f t="shared" si="385"/>
        <v>55614.41</v>
      </c>
      <c r="P545" s="34">
        <f t="shared" si="385"/>
        <v>70750</v>
      </c>
      <c r="Q545" s="34">
        <f t="shared" si="385"/>
        <v>46349.64</v>
      </c>
      <c r="R545" s="34">
        <f t="shared" si="385"/>
        <v>48859</v>
      </c>
      <c r="S545" s="37">
        <f>SUM(S543:S544)</f>
        <v>49674.99</v>
      </c>
      <c r="U545" s="37">
        <f t="shared" ref="U545:X545" si="386">SUM(U543:U544)</f>
        <v>64078</v>
      </c>
      <c r="V545" s="37">
        <f t="shared" si="386"/>
        <v>58978.570000000007</v>
      </c>
      <c r="W545" s="37">
        <f t="shared" si="386"/>
        <v>71641</v>
      </c>
      <c r="X545" s="37">
        <f t="shared" si="386"/>
        <v>69469.19</v>
      </c>
      <c r="Y545" s="37">
        <f t="shared" ref="Y545:AF545" si="387">SUM(Y543:Y544)</f>
        <v>75641</v>
      </c>
      <c r="Z545" s="37">
        <f t="shared" si="387"/>
        <v>53316.259999999995</v>
      </c>
      <c r="AA545" s="37">
        <f t="shared" si="387"/>
        <v>80587</v>
      </c>
      <c r="AB545" s="35">
        <f t="shared" si="387"/>
        <v>62723.66</v>
      </c>
      <c r="AC545" s="137">
        <f t="shared" si="387"/>
        <v>86104.239999999991</v>
      </c>
      <c r="AD545" s="137">
        <f t="shared" si="387"/>
        <v>0</v>
      </c>
      <c r="AE545" s="137">
        <f t="shared" si="387"/>
        <v>0</v>
      </c>
      <c r="AF545" s="36">
        <f t="shared" si="387"/>
        <v>0</v>
      </c>
    </row>
    <row r="546" spans="1:32" x14ac:dyDescent="0.25">
      <c r="A546" s="28" t="s">
        <v>746</v>
      </c>
      <c r="B546" s="29" t="s">
        <v>587</v>
      </c>
      <c r="C546" s="25"/>
      <c r="D546" s="25"/>
      <c r="E546" s="25"/>
      <c r="F546" s="25"/>
      <c r="G546" s="25"/>
    </row>
    <row r="547" spans="1:32" x14ac:dyDescent="0.25">
      <c r="A547" s="28" t="s">
        <v>747</v>
      </c>
      <c r="B547" s="29" t="s">
        <v>1136</v>
      </c>
      <c r="C547" s="25">
        <v>100</v>
      </c>
      <c r="D547" s="25">
        <v>100</v>
      </c>
      <c r="E547" s="25">
        <v>117</v>
      </c>
      <c r="F547" s="25">
        <v>117</v>
      </c>
      <c r="G547" s="25">
        <v>0</v>
      </c>
      <c r="H547" s="25">
        <v>0</v>
      </c>
      <c r="I547" s="25">
        <v>117</v>
      </c>
      <c r="J547" s="25">
        <v>0</v>
      </c>
      <c r="K547" s="25">
        <v>117</v>
      </c>
      <c r="L547" s="25">
        <v>0</v>
      </c>
      <c r="M547" s="25">
        <v>0</v>
      </c>
      <c r="N547" s="25">
        <v>117</v>
      </c>
      <c r="O547" s="25">
        <v>117</v>
      </c>
      <c r="P547" s="25">
        <v>117</v>
      </c>
      <c r="Q547" s="25">
        <v>70</v>
      </c>
      <c r="R547" s="25">
        <v>117</v>
      </c>
      <c r="S547" s="25">
        <v>117</v>
      </c>
      <c r="U547" s="25">
        <v>117</v>
      </c>
      <c r="V547" s="25">
        <v>0</v>
      </c>
      <c r="W547" s="25">
        <v>117</v>
      </c>
      <c r="X547" s="25">
        <v>0</v>
      </c>
      <c r="Y547" s="25">
        <v>117</v>
      </c>
      <c r="Z547" s="25">
        <v>0</v>
      </c>
      <c r="AA547" s="25">
        <v>117</v>
      </c>
      <c r="AB547" s="26">
        <v>449.6</v>
      </c>
      <c r="AC547" s="136">
        <v>1000</v>
      </c>
    </row>
    <row r="548" spans="1:32" x14ac:dyDescent="0.25">
      <c r="A548" s="28" t="s">
        <v>748</v>
      </c>
      <c r="B548" s="29" t="s">
        <v>1135</v>
      </c>
      <c r="C548" s="25">
        <v>600</v>
      </c>
      <c r="D548" s="25">
        <v>600</v>
      </c>
      <c r="E548" s="25">
        <v>640.55999999999995</v>
      </c>
      <c r="F548" s="25">
        <v>600</v>
      </c>
      <c r="G548" s="25">
        <v>700</v>
      </c>
      <c r="H548" s="25">
        <v>800</v>
      </c>
      <c r="I548" s="25">
        <v>700</v>
      </c>
      <c r="J548" s="25">
        <v>200</v>
      </c>
      <c r="K548" s="25">
        <v>700</v>
      </c>
      <c r="L548" s="25">
        <v>100</v>
      </c>
      <c r="M548" s="25">
        <v>100</v>
      </c>
      <c r="N548" s="25">
        <v>700</v>
      </c>
      <c r="O548" s="25">
        <v>800</v>
      </c>
      <c r="P548" s="25">
        <v>900</v>
      </c>
      <c r="Q548" s="25">
        <v>900</v>
      </c>
      <c r="R548" s="25">
        <v>900</v>
      </c>
      <c r="S548" s="25">
        <v>400</v>
      </c>
      <c r="U548" s="25">
        <v>900</v>
      </c>
      <c r="V548" s="25">
        <v>800</v>
      </c>
      <c r="W548" s="25">
        <v>900</v>
      </c>
      <c r="X548" s="25">
        <v>750</v>
      </c>
      <c r="Y548" s="25">
        <v>900</v>
      </c>
      <c r="Z548" s="25">
        <v>0</v>
      </c>
      <c r="AA548" s="25">
        <v>900</v>
      </c>
      <c r="AB548" s="26">
        <v>0</v>
      </c>
      <c r="AC548" s="136">
        <v>20000</v>
      </c>
    </row>
    <row r="549" spans="1:32" x14ac:dyDescent="0.25">
      <c r="A549" s="28" t="s">
        <v>749</v>
      </c>
      <c r="B549" s="29" t="s">
        <v>1137</v>
      </c>
      <c r="C549" s="25"/>
      <c r="D549" s="25"/>
      <c r="E549" s="25"/>
      <c r="F549" s="25"/>
      <c r="G549" s="25"/>
      <c r="Z549" s="25">
        <v>299.25</v>
      </c>
      <c r="AA549" s="25">
        <v>0</v>
      </c>
      <c r="AC549" s="136">
        <v>8000</v>
      </c>
    </row>
    <row r="550" spans="1:32" x14ac:dyDescent="0.25">
      <c r="A550" s="28" t="s">
        <v>749</v>
      </c>
      <c r="B550" s="29" t="s">
        <v>1138</v>
      </c>
      <c r="C550" s="25">
        <v>3700</v>
      </c>
      <c r="D550" s="25">
        <v>4500</v>
      </c>
      <c r="E550" s="25">
        <v>4545.41</v>
      </c>
      <c r="F550" s="38">
        <v>4500</v>
      </c>
      <c r="G550" s="38">
        <v>1858.26</v>
      </c>
      <c r="H550" s="38">
        <v>5287.23</v>
      </c>
      <c r="I550" s="38">
        <v>4500</v>
      </c>
      <c r="J550" s="25">
        <v>5151.59</v>
      </c>
      <c r="K550" s="25">
        <v>4500</v>
      </c>
      <c r="L550" s="25">
        <v>1959.9</v>
      </c>
      <c r="M550" s="25">
        <v>4905.7299999999996</v>
      </c>
      <c r="N550" s="25">
        <v>4500</v>
      </c>
      <c r="O550" s="25">
        <v>4111.5600000000004</v>
      </c>
      <c r="P550" s="25">
        <v>4500</v>
      </c>
      <c r="Q550" s="25">
        <v>3810.9</v>
      </c>
      <c r="R550" s="25">
        <v>4500</v>
      </c>
      <c r="S550" s="25">
        <v>4940.22</v>
      </c>
      <c r="U550" s="25">
        <v>4500</v>
      </c>
      <c r="V550" s="25">
        <v>4612.6099999999997</v>
      </c>
      <c r="W550" s="25">
        <v>4500</v>
      </c>
      <c r="X550" s="25">
        <v>4901.74</v>
      </c>
      <c r="Y550" s="25">
        <v>11500</v>
      </c>
      <c r="Z550" s="25">
        <v>10807.06</v>
      </c>
      <c r="AA550" s="25">
        <v>20000</v>
      </c>
      <c r="AB550" s="26">
        <v>20251.18</v>
      </c>
      <c r="AC550" s="136">
        <v>30000</v>
      </c>
    </row>
    <row r="551" spans="1:32" x14ac:dyDescent="0.25">
      <c r="A551" s="28" t="s">
        <v>750</v>
      </c>
      <c r="B551" s="29" t="s">
        <v>1139</v>
      </c>
      <c r="C551" s="25">
        <v>23918</v>
      </c>
      <c r="D551" s="25">
        <v>27520</v>
      </c>
      <c r="E551" s="25">
        <v>28415</v>
      </c>
      <c r="F551" s="38">
        <v>29551</v>
      </c>
      <c r="G551" s="38">
        <v>28841.24</v>
      </c>
      <c r="H551" s="38">
        <v>28841.24</v>
      </c>
      <c r="I551" s="38">
        <v>29707</v>
      </c>
      <c r="J551" s="25">
        <v>31725.02</v>
      </c>
      <c r="K551" s="25">
        <v>32677</v>
      </c>
      <c r="L551" s="25">
        <v>32518</v>
      </c>
      <c r="M551" s="25">
        <v>32518</v>
      </c>
      <c r="N551" s="25">
        <v>33331</v>
      </c>
      <c r="O551" s="25">
        <v>33331</v>
      </c>
      <c r="P551" s="25">
        <v>34164</v>
      </c>
      <c r="Q551" s="25">
        <v>35160.559999999998</v>
      </c>
      <c r="R551" s="25">
        <v>34164</v>
      </c>
      <c r="S551" s="25">
        <v>8133.02</v>
      </c>
      <c r="U551" s="25">
        <v>34164</v>
      </c>
      <c r="V551" s="25">
        <v>24932.57</v>
      </c>
      <c r="W551" s="25">
        <v>33500</v>
      </c>
      <c r="X551" s="25">
        <v>28849.77</v>
      </c>
      <c r="Y551" s="25">
        <v>36000</v>
      </c>
      <c r="Z551" s="25">
        <v>34195.19</v>
      </c>
      <c r="AA551" s="25">
        <v>40000</v>
      </c>
      <c r="AB551" s="26">
        <v>38008.71</v>
      </c>
      <c r="AC551" s="136">
        <v>45000</v>
      </c>
    </row>
    <row r="552" spans="1:32" x14ac:dyDescent="0.25">
      <c r="A552" s="32"/>
      <c r="B552" s="61" t="s">
        <v>24</v>
      </c>
      <c r="C552" s="34">
        <f t="shared" ref="C552:R552" si="388">SUM(C547:C551)</f>
        <v>28318</v>
      </c>
      <c r="D552" s="34">
        <f t="shared" si="388"/>
        <v>32720</v>
      </c>
      <c r="E552" s="34">
        <f t="shared" si="388"/>
        <v>33717.97</v>
      </c>
      <c r="F552" s="34">
        <f t="shared" si="388"/>
        <v>34768</v>
      </c>
      <c r="G552" s="34">
        <f t="shared" si="388"/>
        <v>31399.5</v>
      </c>
      <c r="H552" s="34">
        <f t="shared" si="388"/>
        <v>34928.47</v>
      </c>
      <c r="I552" s="34">
        <f t="shared" si="388"/>
        <v>35024</v>
      </c>
      <c r="J552" s="34">
        <f t="shared" si="388"/>
        <v>37076.61</v>
      </c>
      <c r="K552" s="34">
        <f t="shared" si="388"/>
        <v>37994</v>
      </c>
      <c r="L552" s="34">
        <f t="shared" si="388"/>
        <v>34577.9</v>
      </c>
      <c r="M552" s="34">
        <f t="shared" si="388"/>
        <v>37523.729999999996</v>
      </c>
      <c r="N552" s="34">
        <f t="shared" si="388"/>
        <v>38648</v>
      </c>
      <c r="O552" s="34">
        <f t="shared" si="388"/>
        <v>38359.56</v>
      </c>
      <c r="P552" s="34">
        <f t="shared" si="388"/>
        <v>39681</v>
      </c>
      <c r="Q552" s="34">
        <f t="shared" si="388"/>
        <v>39941.46</v>
      </c>
      <c r="R552" s="34">
        <f t="shared" si="388"/>
        <v>39681</v>
      </c>
      <c r="S552" s="37">
        <f>SUM(S547:S551)</f>
        <v>13590.240000000002</v>
      </c>
      <c r="U552" s="37">
        <f t="shared" ref="U552:X552" si="389">SUM(U547:U551)</f>
        <v>39681</v>
      </c>
      <c r="V552" s="37">
        <f t="shared" si="389"/>
        <v>30345.18</v>
      </c>
      <c r="W552" s="37">
        <f t="shared" si="389"/>
        <v>39017</v>
      </c>
      <c r="X552" s="37">
        <f t="shared" si="389"/>
        <v>34501.51</v>
      </c>
      <c r="Y552" s="37">
        <f t="shared" ref="Y552:AF552" si="390">SUM(Y547:Y551)</f>
        <v>48517</v>
      </c>
      <c r="Z552" s="37">
        <f t="shared" si="390"/>
        <v>45301.5</v>
      </c>
      <c r="AA552" s="37">
        <f t="shared" si="390"/>
        <v>61017</v>
      </c>
      <c r="AB552" s="35">
        <f t="shared" si="390"/>
        <v>58709.49</v>
      </c>
      <c r="AC552" s="137">
        <f t="shared" si="390"/>
        <v>104000</v>
      </c>
      <c r="AD552" s="137">
        <f t="shared" si="390"/>
        <v>0</v>
      </c>
      <c r="AE552" s="137">
        <f t="shared" si="390"/>
        <v>0</v>
      </c>
      <c r="AF552" s="36">
        <f t="shared" si="390"/>
        <v>0</v>
      </c>
    </row>
    <row r="553" spans="1:32" x14ac:dyDescent="0.25">
      <c r="A553" s="28" t="s">
        <v>751</v>
      </c>
      <c r="B553" s="29" t="s">
        <v>752</v>
      </c>
      <c r="C553" s="25"/>
      <c r="D553" s="25"/>
      <c r="E553" s="25"/>
      <c r="F553" s="25"/>
      <c r="G553" s="25"/>
    </row>
    <row r="554" spans="1:32" x14ac:dyDescent="0.25">
      <c r="A554" s="28" t="s">
        <v>753</v>
      </c>
      <c r="B554" s="29" t="s">
        <v>754</v>
      </c>
      <c r="C554" s="25">
        <v>800</v>
      </c>
      <c r="D554" s="25">
        <v>500</v>
      </c>
      <c r="E554" s="25">
        <v>759.27</v>
      </c>
      <c r="F554" s="25">
        <v>250</v>
      </c>
      <c r="G554" s="25">
        <v>119.04</v>
      </c>
      <c r="H554" s="25">
        <v>99.01</v>
      </c>
      <c r="I554" s="25">
        <v>250</v>
      </c>
      <c r="J554" s="25">
        <v>42.72</v>
      </c>
      <c r="K554" s="25">
        <v>250</v>
      </c>
      <c r="L554" s="25">
        <v>0</v>
      </c>
      <c r="M554" s="25">
        <v>0</v>
      </c>
      <c r="N554" s="25">
        <v>250</v>
      </c>
      <c r="O554" s="25">
        <v>87.58</v>
      </c>
      <c r="P554" s="25">
        <v>250</v>
      </c>
      <c r="Q554" s="25">
        <v>93.7</v>
      </c>
      <c r="R554" s="25">
        <v>250</v>
      </c>
      <c r="S554" s="25">
        <v>224.47</v>
      </c>
      <c r="U554" s="25">
        <v>250</v>
      </c>
      <c r="V554" s="25">
        <v>236.58</v>
      </c>
      <c r="W554" s="25">
        <v>700</v>
      </c>
      <c r="X554" s="25">
        <v>532.70000000000005</v>
      </c>
      <c r="Y554" s="25">
        <v>1000</v>
      </c>
      <c r="Z554" s="25">
        <v>315</v>
      </c>
      <c r="AA554" s="25">
        <v>2000</v>
      </c>
      <c r="AB554" s="26">
        <v>987.83</v>
      </c>
      <c r="AC554" s="136">
        <v>2000</v>
      </c>
    </row>
    <row r="555" spans="1:32" x14ac:dyDescent="0.25">
      <c r="A555" s="28" t="s">
        <v>755</v>
      </c>
      <c r="B555" s="29" t="s">
        <v>1142</v>
      </c>
      <c r="C555" s="25">
        <v>4250</v>
      </c>
      <c r="D555" s="25">
        <v>4250</v>
      </c>
      <c r="E555" s="25">
        <v>4449.01</v>
      </c>
      <c r="F555" s="38">
        <v>5500</v>
      </c>
      <c r="G555" s="38">
        <v>2817.88</v>
      </c>
      <c r="H555" s="38">
        <v>6284.31</v>
      </c>
      <c r="I555" s="38">
        <v>5500</v>
      </c>
      <c r="J555" s="25">
        <v>6200.19</v>
      </c>
      <c r="K555" s="25">
        <v>6000</v>
      </c>
      <c r="L555" s="25">
        <v>2610.4699999999998</v>
      </c>
      <c r="M555" s="25">
        <v>4082.72</v>
      </c>
      <c r="N555" s="25">
        <v>6000</v>
      </c>
      <c r="O555" s="25">
        <v>4610.26</v>
      </c>
      <c r="P555" s="25">
        <v>10000</v>
      </c>
      <c r="Q555" s="25">
        <v>9252.4599999999991</v>
      </c>
      <c r="R555" s="25">
        <v>10000</v>
      </c>
      <c r="S555" s="25">
        <v>9363.11</v>
      </c>
      <c r="U555" s="25">
        <v>10000</v>
      </c>
      <c r="V555" s="25">
        <v>8202.7000000000007</v>
      </c>
      <c r="W555" s="25">
        <v>11000</v>
      </c>
      <c r="X555" s="25">
        <v>18109.32</v>
      </c>
      <c r="Y555" s="25">
        <v>11000</v>
      </c>
      <c r="Z555" s="25">
        <v>9316.9699999999993</v>
      </c>
      <c r="AA555" s="25">
        <v>20000</v>
      </c>
      <c r="AB555" s="26">
        <v>5849.9</v>
      </c>
      <c r="AC555" s="136">
        <v>25000</v>
      </c>
    </row>
    <row r="556" spans="1:32" x14ac:dyDescent="0.25">
      <c r="A556" s="28" t="s">
        <v>757</v>
      </c>
      <c r="B556" s="29" t="s">
        <v>1141</v>
      </c>
      <c r="C556" s="25">
        <v>5000</v>
      </c>
      <c r="D556" s="25">
        <v>5500</v>
      </c>
      <c r="E556" s="25">
        <v>7020.24</v>
      </c>
      <c r="F556" s="38">
        <v>6000</v>
      </c>
      <c r="G556" s="38">
        <v>3827.79</v>
      </c>
      <c r="H556" s="38">
        <v>5662.4</v>
      </c>
      <c r="I556" s="38">
        <v>6000</v>
      </c>
      <c r="J556" s="25">
        <v>7278.41</v>
      </c>
      <c r="K556" s="25">
        <v>6000</v>
      </c>
      <c r="L556" s="25">
        <v>3601.69</v>
      </c>
      <c r="M556" s="25">
        <v>5615.87</v>
      </c>
      <c r="N556" s="25">
        <v>6000</v>
      </c>
      <c r="O556" s="25">
        <v>4011.1</v>
      </c>
      <c r="P556" s="25">
        <v>6000</v>
      </c>
      <c r="Q556" s="25">
        <v>3268.66</v>
      </c>
      <c r="R556" s="25">
        <v>6000</v>
      </c>
      <c r="S556" s="25">
        <v>4488.05</v>
      </c>
      <c r="U556" s="25">
        <v>5000</v>
      </c>
      <c r="V556" s="25">
        <v>14348.01</v>
      </c>
      <c r="W556" s="25">
        <v>5500</v>
      </c>
      <c r="X556" s="25">
        <v>6289.98</v>
      </c>
      <c r="Y556" s="25">
        <v>6500</v>
      </c>
      <c r="Z556" s="25">
        <v>8338.4</v>
      </c>
      <c r="AA556" s="25">
        <v>8500</v>
      </c>
      <c r="AB556" s="26">
        <v>7546.63</v>
      </c>
      <c r="AC556" s="136">
        <v>10000</v>
      </c>
    </row>
    <row r="557" spans="1:32" hidden="1" x14ac:dyDescent="0.25">
      <c r="A557" s="28" t="s">
        <v>758</v>
      </c>
      <c r="B557" s="29" t="s">
        <v>759</v>
      </c>
      <c r="C557" s="25"/>
      <c r="D557" s="25"/>
      <c r="E557" s="25"/>
      <c r="F557" s="38"/>
      <c r="G557" s="38"/>
      <c r="H557" s="38"/>
      <c r="I557" s="38"/>
      <c r="W557" s="25">
        <v>0</v>
      </c>
      <c r="X557" s="25">
        <v>480.77</v>
      </c>
      <c r="Y557" s="25">
        <v>0</v>
      </c>
      <c r="Z557" s="25">
        <v>0</v>
      </c>
      <c r="AA557" s="25">
        <v>0</v>
      </c>
    </row>
    <row r="558" spans="1:32" x14ac:dyDescent="0.25">
      <c r="A558" s="28" t="s">
        <v>760</v>
      </c>
      <c r="B558" s="29" t="s">
        <v>1140</v>
      </c>
      <c r="C558" s="25">
        <v>1300</v>
      </c>
      <c r="D558" s="25">
        <v>1300</v>
      </c>
      <c r="E558" s="25">
        <v>1476.93</v>
      </c>
      <c r="F558" s="38">
        <v>1300</v>
      </c>
      <c r="G558" s="38">
        <v>109.8</v>
      </c>
      <c r="H558" s="38">
        <v>1453.99</v>
      </c>
      <c r="I558" s="38">
        <v>1400</v>
      </c>
      <c r="J558" s="25">
        <v>185.05</v>
      </c>
      <c r="K558" s="25">
        <v>1500</v>
      </c>
      <c r="L558" s="25">
        <v>1327.28</v>
      </c>
      <c r="M558" s="25">
        <v>1327.28</v>
      </c>
      <c r="N558" s="25">
        <v>1600</v>
      </c>
      <c r="O558" s="25">
        <v>1431.46</v>
      </c>
      <c r="P558" s="25">
        <v>1600</v>
      </c>
      <c r="Q558" s="25">
        <v>1304.33</v>
      </c>
      <c r="R558" s="25">
        <v>1500</v>
      </c>
      <c r="S558" s="25">
        <v>1944.24</v>
      </c>
      <c r="U558" s="25">
        <v>1600</v>
      </c>
      <c r="V558" s="25">
        <v>1449.39</v>
      </c>
      <c r="W558" s="25">
        <v>1600</v>
      </c>
      <c r="X558" s="25">
        <v>1587.12</v>
      </c>
      <c r="Y558" s="25">
        <v>1900</v>
      </c>
      <c r="Z558" s="25">
        <v>0</v>
      </c>
      <c r="AA558" s="25">
        <v>2200</v>
      </c>
      <c r="AB558" s="26">
        <v>780.14</v>
      </c>
      <c r="AC558" s="136">
        <v>2500</v>
      </c>
    </row>
    <row r="559" spans="1:32" x14ac:dyDescent="0.25">
      <c r="A559" s="32"/>
      <c r="B559" s="61" t="s">
        <v>24</v>
      </c>
      <c r="C559" s="34">
        <f t="shared" ref="C559:R559" si="391">SUM(C554:C558)</f>
        <v>11350</v>
      </c>
      <c r="D559" s="34">
        <f t="shared" si="391"/>
        <v>11550</v>
      </c>
      <c r="E559" s="34">
        <f t="shared" si="391"/>
        <v>13705.45</v>
      </c>
      <c r="F559" s="34">
        <f t="shared" si="391"/>
        <v>13050</v>
      </c>
      <c r="G559" s="34">
        <f t="shared" si="391"/>
        <v>6874.51</v>
      </c>
      <c r="H559" s="34">
        <f t="shared" si="391"/>
        <v>13499.710000000001</v>
      </c>
      <c r="I559" s="34">
        <f t="shared" si="391"/>
        <v>13150</v>
      </c>
      <c r="J559" s="34">
        <f t="shared" si="391"/>
        <v>13706.369999999999</v>
      </c>
      <c r="K559" s="34">
        <f t="shared" si="391"/>
        <v>13750</v>
      </c>
      <c r="L559" s="34">
        <f t="shared" si="391"/>
        <v>7539.44</v>
      </c>
      <c r="M559" s="34">
        <f t="shared" si="391"/>
        <v>11025.87</v>
      </c>
      <c r="N559" s="34">
        <f t="shared" si="391"/>
        <v>13850</v>
      </c>
      <c r="O559" s="34">
        <f t="shared" si="391"/>
        <v>10140.400000000001</v>
      </c>
      <c r="P559" s="34">
        <f t="shared" si="391"/>
        <v>17850</v>
      </c>
      <c r="Q559" s="34">
        <f t="shared" si="391"/>
        <v>13919.15</v>
      </c>
      <c r="R559" s="34">
        <f t="shared" si="391"/>
        <v>17750</v>
      </c>
      <c r="S559" s="37">
        <f>SUM(S554:S558)</f>
        <v>16019.87</v>
      </c>
      <c r="U559" s="37">
        <f t="shared" ref="U559:X559" si="392">SUM(U554:U558)</f>
        <v>16850</v>
      </c>
      <c r="V559" s="37">
        <f t="shared" si="392"/>
        <v>24236.68</v>
      </c>
      <c r="W559" s="37">
        <f t="shared" si="392"/>
        <v>18800</v>
      </c>
      <c r="X559" s="37">
        <f t="shared" si="392"/>
        <v>26999.89</v>
      </c>
      <c r="Y559" s="37">
        <f t="shared" ref="Y559:AF559" si="393">SUM(Y554:Y558)</f>
        <v>20400</v>
      </c>
      <c r="Z559" s="37">
        <f t="shared" si="393"/>
        <v>17970.37</v>
      </c>
      <c r="AA559" s="37">
        <f t="shared" si="393"/>
        <v>32700</v>
      </c>
      <c r="AB559" s="35">
        <f t="shared" si="393"/>
        <v>15164.5</v>
      </c>
      <c r="AC559" s="137">
        <f t="shared" si="393"/>
        <v>39500</v>
      </c>
      <c r="AD559" s="137">
        <f t="shared" si="393"/>
        <v>0</v>
      </c>
      <c r="AE559" s="137">
        <f t="shared" si="393"/>
        <v>0</v>
      </c>
      <c r="AF559" s="36">
        <f t="shared" si="393"/>
        <v>0</v>
      </c>
    </row>
    <row r="560" spans="1:32" x14ac:dyDescent="0.25">
      <c r="A560" s="28" t="s">
        <v>761</v>
      </c>
      <c r="B560" s="29" t="s">
        <v>399</v>
      </c>
      <c r="C560" s="25"/>
      <c r="D560" s="25"/>
      <c r="E560" s="25"/>
      <c r="F560" s="25"/>
      <c r="G560" s="25"/>
    </row>
    <row r="561" spans="1:32" x14ac:dyDescent="0.25">
      <c r="A561" s="28" t="s">
        <v>762</v>
      </c>
      <c r="B561" s="29" t="s">
        <v>409</v>
      </c>
      <c r="C561" s="25">
        <v>450</v>
      </c>
      <c r="D561" s="25">
        <v>450</v>
      </c>
      <c r="E561" s="25">
        <v>70</v>
      </c>
      <c r="F561" s="25">
        <v>1000</v>
      </c>
      <c r="G561" s="25">
        <v>668</v>
      </c>
      <c r="H561" s="25">
        <v>668</v>
      </c>
      <c r="I561" s="25">
        <v>1000</v>
      </c>
      <c r="J561" s="25">
        <v>469</v>
      </c>
      <c r="K561" s="25">
        <v>1000</v>
      </c>
      <c r="L561" s="25">
        <v>424.95</v>
      </c>
      <c r="M561" s="25">
        <v>497.45</v>
      </c>
      <c r="N561" s="25">
        <v>1000</v>
      </c>
      <c r="O561" s="25">
        <v>181.25</v>
      </c>
      <c r="P561" s="25">
        <v>1000</v>
      </c>
      <c r="Q561" s="25">
        <v>142</v>
      </c>
      <c r="R561" s="25">
        <v>1000</v>
      </c>
      <c r="S561" s="25">
        <v>95</v>
      </c>
      <c r="U561" s="25">
        <v>1000</v>
      </c>
      <c r="V561" s="25">
        <v>578</v>
      </c>
      <c r="W561" s="25">
        <v>1000</v>
      </c>
      <c r="X561" s="25">
        <v>179.95</v>
      </c>
      <c r="Y561" s="25">
        <v>1000</v>
      </c>
      <c r="Z561" s="25">
        <v>422.95</v>
      </c>
      <c r="AA561" s="25">
        <v>3000</v>
      </c>
      <c r="AB561" s="26">
        <v>1382.95</v>
      </c>
      <c r="AC561" s="136">
        <v>5000</v>
      </c>
    </row>
    <row r="562" spans="1:32" x14ac:dyDescent="0.25">
      <c r="A562" s="28" t="s">
        <v>763</v>
      </c>
      <c r="B562" s="29" t="s">
        <v>414</v>
      </c>
      <c r="C562" s="25"/>
      <c r="D562" s="25"/>
      <c r="E562" s="25"/>
      <c r="F562" s="25"/>
      <c r="G562" s="25"/>
      <c r="W562" s="25">
        <v>0</v>
      </c>
      <c r="X562" s="25">
        <v>20.79</v>
      </c>
      <c r="Y562" s="25">
        <v>0</v>
      </c>
      <c r="Z562" s="25">
        <v>0</v>
      </c>
      <c r="AA562" s="25">
        <v>0</v>
      </c>
      <c r="AB562" s="26">
        <v>0.69</v>
      </c>
      <c r="AC562" s="136">
        <v>25</v>
      </c>
    </row>
    <row r="563" spans="1:32" x14ac:dyDescent="0.25">
      <c r="A563" s="28" t="s">
        <v>764</v>
      </c>
      <c r="B563" s="29" t="s">
        <v>261</v>
      </c>
      <c r="C563" s="25">
        <v>1500</v>
      </c>
      <c r="D563" s="25">
        <v>2000</v>
      </c>
      <c r="E563" s="25">
        <v>1023.95</v>
      </c>
      <c r="F563" s="25">
        <v>2000</v>
      </c>
      <c r="G563" s="25">
        <v>298.38</v>
      </c>
      <c r="H563" s="25">
        <v>494.88</v>
      </c>
      <c r="I563" s="25">
        <v>2000</v>
      </c>
      <c r="J563" s="25">
        <v>813.62</v>
      </c>
      <c r="K563" s="25">
        <v>2000</v>
      </c>
      <c r="L563" s="25">
        <v>712.1</v>
      </c>
      <c r="M563" s="25">
        <v>902.22</v>
      </c>
      <c r="N563" s="25">
        <v>2000</v>
      </c>
      <c r="O563" s="25">
        <v>610.9</v>
      </c>
      <c r="P563" s="25">
        <v>2000</v>
      </c>
      <c r="Q563" s="25">
        <v>157</v>
      </c>
      <c r="R563" s="25">
        <v>2000</v>
      </c>
      <c r="S563" s="25">
        <v>76.8</v>
      </c>
      <c r="U563" s="25">
        <v>2000</v>
      </c>
      <c r="V563" s="25">
        <v>1314.91</v>
      </c>
      <c r="W563" s="25">
        <v>2000</v>
      </c>
      <c r="X563" s="25">
        <v>1117.2</v>
      </c>
      <c r="Y563" s="25">
        <v>3000</v>
      </c>
      <c r="Z563" s="25">
        <v>249.98</v>
      </c>
      <c r="AA563" s="25">
        <v>3000</v>
      </c>
      <c r="AB563" s="26">
        <v>172.2</v>
      </c>
      <c r="AC563" s="136">
        <v>3200</v>
      </c>
    </row>
    <row r="564" spans="1:32" x14ac:dyDescent="0.25">
      <c r="A564" s="28" t="s">
        <v>1133</v>
      </c>
      <c r="B564" s="29" t="s">
        <v>1143</v>
      </c>
      <c r="C564" s="25"/>
      <c r="D564" s="25"/>
      <c r="E564" s="25"/>
      <c r="F564" s="25"/>
      <c r="G564" s="25"/>
      <c r="AC564" s="136">
        <v>4500</v>
      </c>
    </row>
    <row r="565" spans="1:32" x14ac:dyDescent="0.25">
      <c r="A565" s="107"/>
      <c r="B565" s="108" t="s">
        <v>24</v>
      </c>
      <c r="C565" s="34">
        <f t="shared" ref="C565:R565" si="394">SUM(C561:C563)</f>
        <v>1950</v>
      </c>
      <c r="D565" s="34">
        <f t="shared" si="394"/>
        <v>2450</v>
      </c>
      <c r="E565" s="34">
        <f t="shared" si="394"/>
        <v>1093.95</v>
      </c>
      <c r="F565" s="34">
        <f t="shared" si="394"/>
        <v>3000</v>
      </c>
      <c r="G565" s="34">
        <f t="shared" si="394"/>
        <v>966.38</v>
      </c>
      <c r="H565" s="34">
        <f t="shared" si="394"/>
        <v>1162.8800000000001</v>
      </c>
      <c r="I565" s="34">
        <f t="shared" si="394"/>
        <v>3000</v>
      </c>
      <c r="J565" s="34">
        <f t="shared" si="394"/>
        <v>1282.6199999999999</v>
      </c>
      <c r="K565" s="34">
        <f t="shared" si="394"/>
        <v>3000</v>
      </c>
      <c r="L565" s="34">
        <f t="shared" si="394"/>
        <v>1137.05</v>
      </c>
      <c r="M565" s="34">
        <f t="shared" si="394"/>
        <v>1399.67</v>
      </c>
      <c r="N565" s="34">
        <f t="shared" si="394"/>
        <v>3000</v>
      </c>
      <c r="O565" s="34">
        <f t="shared" si="394"/>
        <v>792.15</v>
      </c>
      <c r="P565" s="34">
        <f t="shared" si="394"/>
        <v>3000</v>
      </c>
      <c r="Q565" s="34">
        <f t="shared" si="394"/>
        <v>299</v>
      </c>
      <c r="R565" s="34">
        <f t="shared" si="394"/>
        <v>3000</v>
      </c>
      <c r="S565" s="37">
        <f>SUM(S561:S563)</f>
        <v>171.8</v>
      </c>
      <c r="U565" s="37">
        <f t="shared" ref="U565:X565" si="395">SUM(U561:U563)</f>
        <v>3000</v>
      </c>
      <c r="V565" s="37">
        <f t="shared" si="395"/>
        <v>1892.91</v>
      </c>
      <c r="W565" s="37">
        <f t="shared" si="395"/>
        <v>3000</v>
      </c>
      <c r="X565" s="37">
        <f t="shared" si="395"/>
        <v>1317.94</v>
      </c>
      <c r="Y565" s="37">
        <f t="shared" ref="Y565:AF565" si="396">SUM(Y561:Y563)</f>
        <v>4000</v>
      </c>
      <c r="Z565" s="37">
        <f t="shared" si="396"/>
        <v>672.93</v>
      </c>
      <c r="AA565" s="37">
        <f t="shared" si="396"/>
        <v>6000</v>
      </c>
      <c r="AB565" s="35">
        <f t="shared" si="396"/>
        <v>1555.8400000000001</v>
      </c>
      <c r="AC565" s="137">
        <f>SUM(AC561:AC564)</f>
        <v>12725</v>
      </c>
      <c r="AD565" s="137">
        <f t="shared" si="396"/>
        <v>0</v>
      </c>
      <c r="AE565" s="137">
        <f t="shared" si="396"/>
        <v>0</v>
      </c>
      <c r="AF565" s="36">
        <f t="shared" si="396"/>
        <v>0</v>
      </c>
    </row>
    <row r="566" spans="1:32" x14ac:dyDescent="0.25">
      <c r="A566" s="28" t="s">
        <v>765</v>
      </c>
      <c r="B566" s="29" t="s">
        <v>766</v>
      </c>
      <c r="C566" s="25"/>
      <c r="D566" s="25"/>
      <c r="E566" s="25"/>
      <c r="F566" s="25"/>
      <c r="G566" s="25"/>
    </row>
    <row r="567" spans="1:32" x14ac:dyDescent="0.25">
      <c r="A567" s="28" t="s">
        <v>767</v>
      </c>
      <c r="B567" s="29" t="s">
        <v>73</v>
      </c>
      <c r="C567" s="25">
        <v>1900</v>
      </c>
      <c r="D567" s="25">
        <v>1500</v>
      </c>
      <c r="E567" s="25">
        <v>1159.9000000000001</v>
      </c>
      <c r="F567" s="25">
        <v>1500</v>
      </c>
      <c r="G567" s="25">
        <v>1396.95</v>
      </c>
      <c r="H567" s="25">
        <v>1963.91</v>
      </c>
      <c r="I567" s="25">
        <v>2900</v>
      </c>
      <c r="J567" s="25">
        <v>2048.5</v>
      </c>
      <c r="K567" s="25">
        <v>2060</v>
      </c>
      <c r="L567" s="25">
        <v>1588.34</v>
      </c>
      <c r="M567" s="25">
        <v>2045.12</v>
      </c>
      <c r="N567" s="25">
        <v>2060</v>
      </c>
      <c r="O567" s="25">
        <v>2037.79</v>
      </c>
      <c r="P567" s="25">
        <v>2060</v>
      </c>
      <c r="Q567" s="25">
        <v>2036.16</v>
      </c>
      <c r="R567" s="25">
        <v>2060</v>
      </c>
      <c r="S567" s="25">
        <v>2756.21</v>
      </c>
      <c r="U567" s="25">
        <v>2560</v>
      </c>
      <c r="V567" s="25">
        <v>2457.1799999999998</v>
      </c>
      <c r="W567" s="25">
        <v>2560</v>
      </c>
      <c r="X567" s="25">
        <v>2516.62</v>
      </c>
      <c r="Y567" s="25">
        <v>2600</v>
      </c>
      <c r="Z567" s="25">
        <v>3227.3</v>
      </c>
      <c r="AA567" s="25">
        <v>2800</v>
      </c>
      <c r="AB567" s="26">
        <v>3919.1</v>
      </c>
      <c r="AC567" s="136">
        <v>4200</v>
      </c>
    </row>
    <row r="568" spans="1:32" x14ac:dyDescent="0.25">
      <c r="A568" s="107"/>
      <c r="B568" s="108" t="s">
        <v>24</v>
      </c>
      <c r="C568" s="109">
        <f t="shared" ref="C568:Q568" si="397">SUM(C567)</f>
        <v>1900</v>
      </c>
      <c r="D568" s="109">
        <f t="shared" si="397"/>
        <v>1500</v>
      </c>
      <c r="E568" s="34">
        <f t="shared" si="397"/>
        <v>1159.9000000000001</v>
      </c>
      <c r="F568" s="34">
        <f t="shared" si="397"/>
        <v>1500</v>
      </c>
      <c r="G568" s="34">
        <f t="shared" si="397"/>
        <v>1396.95</v>
      </c>
      <c r="H568" s="34">
        <f t="shared" si="397"/>
        <v>1963.91</v>
      </c>
      <c r="I568" s="34">
        <f t="shared" si="397"/>
        <v>2900</v>
      </c>
      <c r="J568" s="34">
        <f t="shared" si="397"/>
        <v>2048.5</v>
      </c>
      <c r="K568" s="34">
        <f t="shared" si="397"/>
        <v>2060</v>
      </c>
      <c r="L568" s="34">
        <f t="shared" si="397"/>
        <v>1588.34</v>
      </c>
      <c r="M568" s="34">
        <f t="shared" si="397"/>
        <v>2045.12</v>
      </c>
      <c r="N568" s="34">
        <f t="shared" si="397"/>
        <v>2060</v>
      </c>
      <c r="O568" s="34">
        <f t="shared" si="397"/>
        <v>2037.79</v>
      </c>
      <c r="P568" s="34">
        <f t="shared" si="397"/>
        <v>2060</v>
      </c>
      <c r="Q568" s="34">
        <f t="shared" si="397"/>
        <v>2036.16</v>
      </c>
      <c r="R568" s="34">
        <f t="shared" ref="R568" si="398">SUM(R567)</f>
        <v>2060</v>
      </c>
      <c r="S568" s="37">
        <f>SUM(S567)</f>
        <v>2756.21</v>
      </c>
      <c r="U568" s="37">
        <f t="shared" ref="U568:X568" si="399">SUM(U567)</f>
        <v>2560</v>
      </c>
      <c r="V568" s="37">
        <f t="shared" si="399"/>
        <v>2457.1799999999998</v>
      </c>
      <c r="W568" s="37">
        <f t="shared" si="399"/>
        <v>2560</v>
      </c>
      <c r="X568" s="37">
        <f t="shared" si="399"/>
        <v>2516.62</v>
      </c>
      <c r="Y568" s="37">
        <f t="shared" ref="Y568:AF568" si="400">SUM(Y567)</f>
        <v>2600</v>
      </c>
      <c r="Z568" s="37">
        <f t="shared" si="400"/>
        <v>3227.3</v>
      </c>
      <c r="AA568" s="37">
        <f t="shared" si="400"/>
        <v>2800</v>
      </c>
      <c r="AB568" s="35">
        <f t="shared" si="400"/>
        <v>3919.1</v>
      </c>
      <c r="AC568" s="137">
        <f t="shared" si="400"/>
        <v>4200</v>
      </c>
      <c r="AD568" s="137">
        <f t="shared" si="400"/>
        <v>0</v>
      </c>
      <c r="AE568" s="137">
        <f t="shared" si="400"/>
        <v>0</v>
      </c>
      <c r="AF568" s="36">
        <f t="shared" si="400"/>
        <v>0</v>
      </c>
    </row>
    <row r="569" spans="1:32" x14ac:dyDescent="0.25">
      <c r="A569" s="28" t="s">
        <v>768</v>
      </c>
      <c r="B569" s="29" t="s">
        <v>769</v>
      </c>
      <c r="C569" s="25"/>
      <c r="D569" s="25"/>
      <c r="E569" s="25"/>
      <c r="F569" s="25"/>
      <c r="G569" s="25"/>
    </row>
    <row r="570" spans="1:32" x14ac:dyDescent="0.25">
      <c r="A570" s="28" t="s">
        <v>770</v>
      </c>
      <c r="B570" s="29" t="s">
        <v>216</v>
      </c>
      <c r="C570" s="25">
        <v>40000</v>
      </c>
      <c r="D570" s="25">
        <v>32000</v>
      </c>
      <c r="E570" s="25">
        <v>23950.67</v>
      </c>
      <c r="F570" s="38">
        <v>32000</v>
      </c>
      <c r="G570" s="38">
        <v>13263.42</v>
      </c>
      <c r="H570" s="38">
        <v>25073.02</v>
      </c>
      <c r="I570" s="38">
        <v>32000</v>
      </c>
      <c r="J570" s="25">
        <v>33321.15</v>
      </c>
      <c r="K570" s="25">
        <v>28000</v>
      </c>
      <c r="L570" s="25">
        <v>25655.279999999999</v>
      </c>
      <c r="M570" s="25">
        <v>37256</v>
      </c>
      <c r="N570" s="25">
        <v>30000</v>
      </c>
      <c r="O570" s="25">
        <v>32985.14</v>
      </c>
      <c r="P570" s="25">
        <v>32000</v>
      </c>
      <c r="Q570" s="25">
        <v>26677.38</v>
      </c>
      <c r="R570" s="25">
        <v>27000</v>
      </c>
      <c r="S570" s="25">
        <v>34314.1</v>
      </c>
      <c r="U570" s="25">
        <v>32000</v>
      </c>
      <c r="V570" s="25">
        <v>35013.64</v>
      </c>
      <c r="W570" s="25">
        <v>35000</v>
      </c>
      <c r="X570" s="25">
        <v>30267.82</v>
      </c>
      <c r="Y570" s="25">
        <v>35000</v>
      </c>
      <c r="Z570" s="25">
        <v>32081.89</v>
      </c>
      <c r="AA570" s="25">
        <v>37000</v>
      </c>
      <c r="AB570" s="26">
        <v>28437.01</v>
      </c>
      <c r="AC570" s="136">
        <v>38000</v>
      </c>
    </row>
    <row r="571" spans="1:32" x14ac:dyDescent="0.25">
      <c r="A571" s="28" t="s">
        <v>771</v>
      </c>
      <c r="B571" s="29" t="s">
        <v>274</v>
      </c>
      <c r="C571" s="25">
        <v>33000</v>
      </c>
      <c r="D571" s="25">
        <v>25000</v>
      </c>
      <c r="E571" s="25">
        <v>28419.1</v>
      </c>
      <c r="F571" s="25">
        <v>25000</v>
      </c>
      <c r="G571" s="25">
        <v>18540.919999999998</v>
      </c>
      <c r="H571" s="25">
        <v>33757.370000000003</v>
      </c>
      <c r="I571" s="25">
        <v>25000</v>
      </c>
      <c r="J571" s="25">
        <v>33079.71</v>
      </c>
      <c r="K571" s="25">
        <v>32000</v>
      </c>
      <c r="L571" s="25">
        <v>19913.150000000001</v>
      </c>
      <c r="M571" s="25">
        <v>33110.370000000003</v>
      </c>
      <c r="N571" s="25">
        <v>28000</v>
      </c>
      <c r="O571" s="25">
        <v>31051.5</v>
      </c>
      <c r="P571" s="25">
        <v>28000</v>
      </c>
      <c r="Q571" s="25">
        <v>29798.5</v>
      </c>
      <c r="R571" s="25">
        <v>28000</v>
      </c>
      <c r="S571" s="25">
        <v>25475.49</v>
      </c>
      <c r="U571" s="25">
        <v>28000</v>
      </c>
      <c r="V571" s="25">
        <v>28402.959999999999</v>
      </c>
      <c r="W571" s="25">
        <v>28000</v>
      </c>
      <c r="X571" s="25">
        <v>31179.66</v>
      </c>
      <c r="Y571" s="25">
        <v>28000</v>
      </c>
      <c r="Z571" s="25">
        <v>22844.25</v>
      </c>
      <c r="AA571" s="25">
        <v>34000</v>
      </c>
      <c r="AB571" s="26">
        <v>24688.99</v>
      </c>
      <c r="AC571" s="136">
        <v>42160</v>
      </c>
    </row>
    <row r="572" spans="1:32" x14ac:dyDescent="0.25">
      <c r="A572" s="28" t="s">
        <v>772</v>
      </c>
      <c r="B572" s="29" t="s">
        <v>208</v>
      </c>
      <c r="C572" s="25">
        <v>1300</v>
      </c>
      <c r="D572" s="25">
        <v>1300</v>
      </c>
      <c r="E572" s="25">
        <v>1309.44</v>
      </c>
      <c r="F572" s="25">
        <v>1300</v>
      </c>
      <c r="G572" s="25">
        <v>1047.08</v>
      </c>
      <c r="H572" s="25">
        <v>1367.68</v>
      </c>
      <c r="I572" s="25">
        <v>1300</v>
      </c>
      <c r="J572" s="25">
        <v>1032.01</v>
      </c>
      <c r="K572" s="25">
        <v>1400</v>
      </c>
      <c r="L572" s="25">
        <v>1139.03</v>
      </c>
      <c r="M572" s="25">
        <v>1500.69</v>
      </c>
      <c r="N572" s="25">
        <v>1400</v>
      </c>
      <c r="O572" s="25">
        <v>1446.64</v>
      </c>
      <c r="P572" s="25">
        <v>1500</v>
      </c>
      <c r="Q572" s="25">
        <v>1512.44</v>
      </c>
      <c r="R572" s="25">
        <v>1500</v>
      </c>
      <c r="S572" s="25">
        <v>1549.5</v>
      </c>
      <c r="U572" s="25">
        <v>1500</v>
      </c>
      <c r="V572" s="25">
        <v>1604.32</v>
      </c>
      <c r="W572" s="25">
        <v>1500</v>
      </c>
      <c r="X572" s="25">
        <v>1604.32</v>
      </c>
      <c r="Y572" s="25">
        <v>1800</v>
      </c>
      <c r="Z572" s="25">
        <v>1272.17</v>
      </c>
      <c r="AA572" s="25">
        <v>2200</v>
      </c>
      <c r="AB572" s="26">
        <v>1546.34</v>
      </c>
      <c r="AC572" s="136">
        <v>2500</v>
      </c>
    </row>
    <row r="573" spans="1:32" x14ac:dyDescent="0.25">
      <c r="A573" s="28" t="s">
        <v>773</v>
      </c>
      <c r="B573" s="29" t="s">
        <v>210</v>
      </c>
      <c r="C573" s="25">
        <v>1950</v>
      </c>
      <c r="D573" s="25">
        <v>1950</v>
      </c>
      <c r="E573" s="25">
        <v>2224.3200000000002</v>
      </c>
      <c r="F573" s="25">
        <v>2100</v>
      </c>
      <c r="G573" s="25">
        <v>1777.35</v>
      </c>
      <c r="H573" s="25">
        <v>2367.75</v>
      </c>
      <c r="I573" s="25">
        <v>2100</v>
      </c>
      <c r="J573" s="25">
        <v>2361.6</v>
      </c>
      <c r="K573" s="25">
        <v>2400</v>
      </c>
      <c r="L573" s="25">
        <v>1894.2</v>
      </c>
      <c r="M573" s="25">
        <v>2484.6</v>
      </c>
      <c r="N573" s="25">
        <v>2400</v>
      </c>
      <c r="O573" s="25">
        <v>2361.6</v>
      </c>
      <c r="P573" s="25">
        <v>2400</v>
      </c>
      <c r="Q573" s="25">
        <v>2509.1999999999998</v>
      </c>
      <c r="R573" s="25">
        <v>2400</v>
      </c>
      <c r="S573" s="25">
        <v>2361.6</v>
      </c>
      <c r="U573" s="25">
        <v>2400</v>
      </c>
      <c r="V573" s="25">
        <v>2361.6</v>
      </c>
      <c r="W573" s="25">
        <v>2400</v>
      </c>
      <c r="X573" s="25">
        <v>2626.56</v>
      </c>
      <c r="Y573" s="25">
        <v>2400</v>
      </c>
      <c r="Z573" s="25">
        <v>2036</v>
      </c>
      <c r="AA573" s="25">
        <v>2700</v>
      </c>
      <c r="AB573" s="26">
        <v>2565.64</v>
      </c>
      <c r="AC573" s="136">
        <v>2700</v>
      </c>
    </row>
    <row r="574" spans="1:32" x14ac:dyDescent="0.25">
      <c r="A574" s="107"/>
      <c r="B574" s="108" t="s">
        <v>24</v>
      </c>
      <c r="C574" s="34">
        <f t="shared" ref="C574:R574" si="401">SUM(C570:C573)</f>
        <v>76250</v>
      </c>
      <c r="D574" s="34">
        <f t="shared" si="401"/>
        <v>60250</v>
      </c>
      <c r="E574" s="34">
        <f t="shared" si="401"/>
        <v>55903.53</v>
      </c>
      <c r="F574" s="34">
        <f t="shared" si="401"/>
        <v>60400</v>
      </c>
      <c r="G574" s="34">
        <f t="shared" si="401"/>
        <v>34628.769999999997</v>
      </c>
      <c r="H574" s="34">
        <f t="shared" si="401"/>
        <v>62565.82</v>
      </c>
      <c r="I574" s="34">
        <f t="shared" si="401"/>
        <v>60400</v>
      </c>
      <c r="J574" s="34">
        <f t="shared" si="401"/>
        <v>69794.47</v>
      </c>
      <c r="K574" s="34">
        <f t="shared" si="401"/>
        <v>63800</v>
      </c>
      <c r="L574" s="34">
        <f t="shared" si="401"/>
        <v>48601.659999999996</v>
      </c>
      <c r="M574" s="34">
        <f t="shared" si="401"/>
        <v>74351.66</v>
      </c>
      <c r="N574" s="34">
        <f t="shared" si="401"/>
        <v>61800</v>
      </c>
      <c r="O574" s="34">
        <f t="shared" si="401"/>
        <v>67844.88</v>
      </c>
      <c r="P574" s="34">
        <f t="shared" si="401"/>
        <v>63900</v>
      </c>
      <c r="Q574" s="34">
        <f t="shared" si="401"/>
        <v>60497.520000000004</v>
      </c>
      <c r="R574" s="34">
        <f t="shared" si="401"/>
        <v>58900</v>
      </c>
      <c r="S574" s="37">
        <f>SUM(S570:S573)</f>
        <v>63700.689999999995</v>
      </c>
      <c r="U574" s="37">
        <f t="shared" ref="U574:X574" si="402">SUM(U570:U573)</f>
        <v>63900</v>
      </c>
      <c r="V574" s="37">
        <f t="shared" si="402"/>
        <v>67382.52</v>
      </c>
      <c r="W574" s="37">
        <f t="shared" si="402"/>
        <v>66900</v>
      </c>
      <c r="X574" s="37">
        <f t="shared" si="402"/>
        <v>65678.36</v>
      </c>
      <c r="Y574" s="37">
        <f t="shared" ref="Y574:AF574" si="403">SUM(Y570:Y573)</f>
        <v>67200</v>
      </c>
      <c r="Z574" s="37">
        <f t="shared" si="403"/>
        <v>58234.31</v>
      </c>
      <c r="AA574" s="37">
        <f t="shared" si="403"/>
        <v>75900</v>
      </c>
      <c r="AB574" s="35">
        <f t="shared" si="403"/>
        <v>57237.979999999996</v>
      </c>
      <c r="AC574" s="137">
        <f t="shared" si="403"/>
        <v>85360</v>
      </c>
      <c r="AD574" s="137">
        <f t="shared" si="403"/>
        <v>0</v>
      </c>
      <c r="AE574" s="137">
        <f t="shared" si="403"/>
        <v>0</v>
      </c>
      <c r="AF574" s="36">
        <f t="shared" si="403"/>
        <v>0</v>
      </c>
    </row>
    <row r="575" spans="1:32" x14ac:dyDescent="0.25">
      <c r="A575" s="28" t="s">
        <v>774</v>
      </c>
      <c r="B575" s="29" t="s">
        <v>775</v>
      </c>
      <c r="C575" s="25"/>
      <c r="D575" s="25"/>
      <c r="E575" s="25"/>
      <c r="F575" s="25"/>
      <c r="G575" s="25"/>
    </row>
    <row r="576" spans="1:32" x14ac:dyDescent="0.25">
      <c r="A576" s="28" t="s">
        <v>776</v>
      </c>
      <c r="B576" s="29" t="s">
        <v>777</v>
      </c>
      <c r="C576" s="25">
        <v>800</v>
      </c>
      <c r="D576" s="25">
        <v>800</v>
      </c>
      <c r="E576" s="25">
        <v>179.77</v>
      </c>
      <c r="F576" s="25">
        <v>500</v>
      </c>
      <c r="G576" s="25">
        <v>85.72</v>
      </c>
      <c r="H576" s="25">
        <v>201.39</v>
      </c>
      <c r="I576" s="25">
        <v>500</v>
      </c>
      <c r="J576" s="25">
        <v>379.88</v>
      </c>
      <c r="K576" s="25">
        <v>500</v>
      </c>
      <c r="L576" s="25">
        <v>4.2699999999999996</v>
      </c>
      <c r="M576" s="25">
        <v>4.2699999999999996</v>
      </c>
      <c r="N576" s="25">
        <v>500</v>
      </c>
      <c r="O576" s="25">
        <v>0</v>
      </c>
      <c r="P576" s="25">
        <v>500</v>
      </c>
      <c r="Q576" s="25">
        <v>0</v>
      </c>
      <c r="R576" s="25">
        <v>500</v>
      </c>
      <c r="S576" s="25">
        <v>0</v>
      </c>
      <c r="U576" s="25">
        <v>500</v>
      </c>
      <c r="V576" s="25">
        <v>0</v>
      </c>
      <c r="W576" s="25">
        <v>500</v>
      </c>
      <c r="X576" s="25">
        <v>0</v>
      </c>
      <c r="Y576" s="25">
        <v>500</v>
      </c>
      <c r="Z576" s="25">
        <v>0</v>
      </c>
      <c r="AA576" s="25">
        <v>650</v>
      </c>
      <c r="AB576" s="26">
        <v>0</v>
      </c>
      <c r="AC576" s="136">
        <v>1000</v>
      </c>
    </row>
    <row r="577" spans="1:32" x14ac:dyDescent="0.25">
      <c r="A577" s="28" t="s">
        <v>778</v>
      </c>
      <c r="B577" s="29" t="s">
        <v>779</v>
      </c>
      <c r="C577" s="25">
        <v>550</v>
      </c>
      <c r="D577" s="25">
        <v>550</v>
      </c>
      <c r="E577" s="25">
        <v>259.73</v>
      </c>
      <c r="F577" s="25">
        <v>2000</v>
      </c>
      <c r="G577" s="25">
        <v>0</v>
      </c>
      <c r="H577" s="25">
        <v>0</v>
      </c>
      <c r="I577" s="25">
        <v>550</v>
      </c>
      <c r="J577" s="25">
        <v>35.35</v>
      </c>
      <c r="K577" s="25">
        <v>2000</v>
      </c>
      <c r="L577" s="25">
        <v>0</v>
      </c>
      <c r="M577" s="25">
        <v>1617.97</v>
      </c>
      <c r="N577" s="25">
        <v>500</v>
      </c>
      <c r="O577" s="25">
        <v>0</v>
      </c>
      <c r="P577" s="25">
        <v>500</v>
      </c>
      <c r="Q577" s="25">
        <v>0</v>
      </c>
      <c r="R577" s="25">
        <v>500</v>
      </c>
      <c r="S577" s="25">
        <v>111.44</v>
      </c>
      <c r="U577" s="25">
        <v>500</v>
      </c>
      <c r="V577" s="25">
        <v>515.11</v>
      </c>
      <c r="W577" s="25">
        <v>500</v>
      </c>
      <c r="X577" s="25">
        <v>0</v>
      </c>
      <c r="Y577" s="25">
        <v>1500</v>
      </c>
      <c r="Z577" s="25">
        <v>326.47000000000003</v>
      </c>
      <c r="AA577" s="25">
        <v>4800</v>
      </c>
      <c r="AB577" s="26">
        <v>2326.04</v>
      </c>
      <c r="AC577" s="136">
        <v>5000</v>
      </c>
    </row>
    <row r="578" spans="1:32" x14ac:dyDescent="0.25">
      <c r="A578" s="107"/>
      <c r="B578" s="108" t="s">
        <v>24</v>
      </c>
      <c r="C578" s="34">
        <f t="shared" ref="C578:R578" si="404">SUM(C576:C577)</f>
        <v>1350</v>
      </c>
      <c r="D578" s="34">
        <f t="shared" si="404"/>
        <v>1350</v>
      </c>
      <c r="E578" s="34">
        <f t="shared" si="404"/>
        <v>439.5</v>
      </c>
      <c r="F578" s="34">
        <f t="shared" si="404"/>
        <v>2500</v>
      </c>
      <c r="G578" s="34">
        <f t="shared" si="404"/>
        <v>85.72</v>
      </c>
      <c r="H578" s="34">
        <f t="shared" si="404"/>
        <v>201.39</v>
      </c>
      <c r="I578" s="34">
        <f t="shared" si="404"/>
        <v>1050</v>
      </c>
      <c r="J578" s="34">
        <f t="shared" si="404"/>
        <v>415.23</v>
      </c>
      <c r="K578" s="34">
        <f t="shared" si="404"/>
        <v>2500</v>
      </c>
      <c r="L578" s="34">
        <f t="shared" si="404"/>
        <v>4.2699999999999996</v>
      </c>
      <c r="M578" s="34">
        <f t="shared" si="404"/>
        <v>1622.24</v>
      </c>
      <c r="N578" s="34">
        <f t="shared" si="404"/>
        <v>1000</v>
      </c>
      <c r="O578" s="34">
        <f t="shared" si="404"/>
        <v>0</v>
      </c>
      <c r="P578" s="34">
        <f t="shared" si="404"/>
        <v>1000</v>
      </c>
      <c r="Q578" s="34">
        <f t="shared" si="404"/>
        <v>0</v>
      </c>
      <c r="R578" s="34">
        <f t="shared" si="404"/>
        <v>1000</v>
      </c>
      <c r="S578" s="37">
        <f>SUM(S576:S577)</f>
        <v>111.44</v>
      </c>
      <c r="U578" s="37">
        <f t="shared" ref="U578:W578" si="405">SUM(U576:U577)</f>
        <v>1000</v>
      </c>
      <c r="V578" s="37">
        <v>515.11</v>
      </c>
      <c r="W578" s="37">
        <f t="shared" si="405"/>
        <v>1000</v>
      </c>
      <c r="X578" s="37">
        <f>SUM(X576:X577)</f>
        <v>0</v>
      </c>
      <c r="Y578" s="37">
        <f t="shared" ref="Y578" si="406">SUM(Y576:Y577)</f>
        <v>2000</v>
      </c>
      <c r="Z578" s="37">
        <f t="shared" ref="Z578" si="407">SUM(Z576:Z577)</f>
        <v>326.47000000000003</v>
      </c>
      <c r="AA578" s="37">
        <f t="shared" ref="AA578:AF578" si="408">SUM(AA576:AA577)</f>
        <v>5450</v>
      </c>
      <c r="AB578" s="35">
        <f t="shared" si="408"/>
        <v>2326.04</v>
      </c>
      <c r="AC578" s="137">
        <f t="shared" si="408"/>
        <v>6000</v>
      </c>
      <c r="AD578" s="137">
        <f t="shared" si="408"/>
        <v>0</v>
      </c>
      <c r="AE578" s="137">
        <f t="shared" si="408"/>
        <v>0</v>
      </c>
      <c r="AF578" s="36">
        <f t="shared" si="408"/>
        <v>0</v>
      </c>
    </row>
    <row r="579" spans="1:32" x14ac:dyDescent="0.25">
      <c r="A579" s="51"/>
      <c r="B579" s="52" t="s">
        <v>780</v>
      </c>
      <c r="C579" s="53">
        <f t="shared" ref="C579:S579" si="409">SUM(C545+C552+C559+C565+C568+C574+C578)</f>
        <v>170118</v>
      </c>
      <c r="D579" s="53">
        <f t="shared" si="409"/>
        <v>130820</v>
      </c>
      <c r="E579" s="53">
        <f t="shared" si="409"/>
        <v>154251.54999999999</v>
      </c>
      <c r="F579" s="53">
        <f t="shared" si="409"/>
        <v>165909</v>
      </c>
      <c r="G579" s="53">
        <f t="shared" si="409"/>
        <v>110016.56</v>
      </c>
      <c r="H579" s="53">
        <f t="shared" si="409"/>
        <v>161986.76000000004</v>
      </c>
      <c r="I579" s="53">
        <f t="shared" si="409"/>
        <v>170799</v>
      </c>
      <c r="J579" s="53">
        <f t="shared" si="409"/>
        <v>176670.55000000002</v>
      </c>
      <c r="K579" s="53">
        <f t="shared" si="409"/>
        <v>181754</v>
      </c>
      <c r="L579" s="53">
        <f t="shared" si="409"/>
        <v>131658.43</v>
      </c>
      <c r="M579" s="53">
        <f t="shared" si="409"/>
        <v>178263.71999999997</v>
      </c>
      <c r="N579" s="53">
        <f t="shared" si="409"/>
        <v>185237</v>
      </c>
      <c r="O579" s="53">
        <f t="shared" si="409"/>
        <v>174789.19</v>
      </c>
      <c r="P579" s="53">
        <f t="shared" si="409"/>
        <v>198241</v>
      </c>
      <c r="Q579" s="53">
        <f t="shared" si="409"/>
        <v>163042.93</v>
      </c>
      <c r="R579" s="53">
        <f t="shared" si="409"/>
        <v>171250</v>
      </c>
      <c r="S579" s="53">
        <f t="shared" si="409"/>
        <v>146025.24</v>
      </c>
      <c r="T579" s="8">
        <f>(P579-N579)/N579</f>
        <v>7.020195749229366E-2</v>
      </c>
      <c r="U579" s="53">
        <f t="shared" ref="U579:X579" si="410">SUM(U545+U552+U559+U565+U568+U574+U578)</f>
        <v>191069</v>
      </c>
      <c r="V579" s="53">
        <f t="shared" si="410"/>
        <v>185808.14999999997</v>
      </c>
      <c r="W579" s="53">
        <f t="shared" si="410"/>
        <v>202918</v>
      </c>
      <c r="X579" s="53">
        <f t="shared" si="410"/>
        <v>200483.51</v>
      </c>
      <c r="Y579" s="53">
        <f t="shared" ref="Y579" si="411">SUM(Y545+Y552+Y559+Y565+Y568+Y574+Y578)</f>
        <v>220358</v>
      </c>
      <c r="Z579" s="53">
        <f t="shared" ref="Z579" si="412">SUM(Z545+Z552+Z559+Z565+Z568+Z574+Z578)</f>
        <v>179049.13999999998</v>
      </c>
      <c r="AA579" s="53">
        <f t="shared" ref="AA579:AF579" si="413">SUM(AA545+AA552+AA559+AA565+AA568+AA574+AA578)</f>
        <v>264454</v>
      </c>
      <c r="AB579" s="54">
        <f t="shared" si="413"/>
        <v>201636.61000000002</v>
      </c>
      <c r="AC579" s="139">
        <f t="shared" si="413"/>
        <v>337889.24</v>
      </c>
      <c r="AD579" s="139">
        <f t="shared" si="413"/>
        <v>0</v>
      </c>
      <c r="AE579" s="139">
        <f t="shared" si="413"/>
        <v>0</v>
      </c>
      <c r="AF579" s="55">
        <f t="shared" si="413"/>
        <v>0</v>
      </c>
    </row>
    <row r="580" spans="1:32" x14ac:dyDescent="0.25">
      <c r="A580" s="106" t="s">
        <v>781</v>
      </c>
      <c r="B580" s="57" t="s">
        <v>782</v>
      </c>
      <c r="C580" s="25"/>
      <c r="D580" s="25"/>
      <c r="E580" s="25"/>
      <c r="F580" s="25"/>
      <c r="G580" s="25"/>
    </row>
    <row r="581" spans="1:32" x14ac:dyDescent="0.25">
      <c r="A581" s="28" t="s">
        <v>783</v>
      </c>
      <c r="B581" s="29" t="s">
        <v>784</v>
      </c>
      <c r="C581" s="25"/>
      <c r="D581" s="25"/>
      <c r="E581" s="25"/>
      <c r="F581" s="25"/>
      <c r="G581" s="25"/>
    </row>
    <row r="582" spans="1:32" x14ac:dyDescent="0.25">
      <c r="A582" s="28" t="s">
        <v>785</v>
      </c>
      <c r="B582" s="29" t="s">
        <v>786</v>
      </c>
      <c r="C582" s="58">
        <v>70625</v>
      </c>
      <c r="D582" s="25">
        <v>75224</v>
      </c>
      <c r="E582" s="25">
        <v>72535.839999999997</v>
      </c>
      <c r="F582" s="25">
        <v>77392</v>
      </c>
      <c r="G582" s="25">
        <v>56438.15</v>
      </c>
      <c r="H582" s="25">
        <v>75509.539999999994</v>
      </c>
      <c r="I582" s="25">
        <v>77208</v>
      </c>
      <c r="J582" s="25">
        <v>76343.289999999994</v>
      </c>
      <c r="K582" s="25">
        <v>78363.759999999995</v>
      </c>
      <c r="L582" s="25">
        <v>66136.479999999996</v>
      </c>
      <c r="M582" s="25">
        <v>79727.839999999997</v>
      </c>
      <c r="N582" s="25">
        <v>74326</v>
      </c>
      <c r="O582" s="25">
        <v>81987.64</v>
      </c>
      <c r="P582" s="25">
        <v>81540</v>
      </c>
      <c r="Q582" s="25">
        <v>79687.679999999993</v>
      </c>
      <c r="R582" s="25">
        <v>84513</v>
      </c>
      <c r="S582" s="25">
        <v>79192.490000000005</v>
      </c>
      <c r="U582" s="25">
        <v>84869</v>
      </c>
      <c r="V582" s="25">
        <v>87180.88</v>
      </c>
      <c r="W582" s="25">
        <v>107948</v>
      </c>
      <c r="X582" s="25">
        <v>99712.34</v>
      </c>
      <c r="Y582" s="25">
        <v>104461</v>
      </c>
      <c r="Z582" s="25">
        <v>93282.77</v>
      </c>
      <c r="AA582" s="25">
        <v>108105</v>
      </c>
      <c r="AB582" s="26">
        <v>88476.61</v>
      </c>
      <c r="AC582" s="136">
        <v>112271</v>
      </c>
    </row>
    <row r="583" spans="1:32" x14ac:dyDescent="0.25">
      <c r="A583" s="28" t="s">
        <v>787</v>
      </c>
      <c r="B583" s="29" t="s">
        <v>718</v>
      </c>
      <c r="C583" s="25">
        <v>2800</v>
      </c>
      <c r="D583" s="25">
        <v>2800</v>
      </c>
      <c r="E583" s="25">
        <v>2726.25</v>
      </c>
      <c r="F583" s="25">
        <v>2800</v>
      </c>
      <c r="G583" s="25">
        <v>2490</v>
      </c>
      <c r="H583" s="25">
        <v>2490</v>
      </c>
      <c r="I583" s="25">
        <v>3360</v>
      </c>
      <c r="J583" s="25">
        <v>2808</v>
      </c>
      <c r="K583" s="25">
        <v>4900</v>
      </c>
      <c r="L583" s="25">
        <v>5250</v>
      </c>
      <c r="M583" s="25">
        <v>5250</v>
      </c>
      <c r="N583" s="25">
        <v>4960</v>
      </c>
      <c r="O583" s="25">
        <v>4796</v>
      </c>
      <c r="P583" s="25">
        <v>5350</v>
      </c>
      <c r="Q583" s="25">
        <v>440</v>
      </c>
      <c r="R583" s="25">
        <v>5000</v>
      </c>
      <c r="S583" s="25">
        <v>3361.39</v>
      </c>
      <c r="U583" s="25">
        <v>12500</v>
      </c>
      <c r="V583" s="25">
        <v>19089</v>
      </c>
      <c r="W583" s="25">
        <v>15360</v>
      </c>
      <c r="X583" s="25">
        <v>22104</v>
      </c>
      <c r="Y583" s="25">
        <v>25990</v>
      </c>
      <c r="Z583" s="25">
        <v>23832.639999999999</v>
      </c>
      <c r="AA583" s="25">
        <v>27343</v>
      </c>
      <c r="AB583" s="26">
        <v>23025.09</v>
      </c>
      <c r="AC583" s="136">
        <v>28188</v>
      </c>
    </row>
    <row r="584" spans="1:32" x14ac:dyDescent="0.25">
      <c r="A584" s="28" t="s">
        <v>788</v>
      </c>
      <c r="B584" s="29" t="s">
        <v>147</v>
      </c>
      <c r="C584" s="25">
        <v>1000</v>
      </c>
      <c r="D584" s="25">
        <v>1500</v>
      </c>
      <c r="E584" s="25">
        <v>1835.38</v>
      </c>
      <c r="F584" s="25">
        <v>2000</v>
      </c>
      <c r="G584" s="25">
        <v>683.23</v>
      </c>
      <c r="H584" s="25">
        <v>1053.26</v>
      </c>
      <c r="I584" s="25">
        <v>2000</v>
      </c>
      <c r="J584" s="25">
        <v>856.92</v>
      </c>
      <c r="K584" s="25">
        <v>800</v>
      </c>
      <c r="L584" s="25">
        <v>1446.99</v>
      </c>
      <c r="M584" s="25">
        <v>2111.37</v>
      </c>
      <c r="N584" s="25">
        <v>1600</v>
      </c>
      <c r="O584" s="25">
        <v>820.84</v>
      </c>
      <c r="P584" s="25">
        <v>2000</v>
      </c>
      <c r="Q584" s="25">
        <v>199.92</v>
      </c>
      <c r="R584" s="25">
        <v>2000</v>
      </c>
      <c r="S584" s="25">
        <v>1012.97</v>
      </c>
      <c r="U584" s="25">
        <v>1500</v>
      </c>
      <c r="V584" s="25">
        <v>996.01</v>
      </c>
      <c r="W584" s="25">
        <v>2000</v>
      </c>
      <c r="X584" s="25">
        <v>626.79999999999995</v>
      </c>
      <c r="Y584" s="25">
        <v>1200</v>
      </c>
      <c r="Z584" s="25">
        <v>757.97</v>
      </c>
      <c r="AA584" s="25">
        <v>900</v>
      </c>
      <c r="AB584" s="26">
        <v>420.77</v>
      </c>
      <c r="AC584" s="136">
        <v>900</v>
      </c>
    </row>
    <row r="585" spans="1:32" x14ac:dyDescent="0.25">
      <c r="A585" s="107"/>
      <c r="B585" s="108" t="s">
        <v>24</v>
      </c>
      <c r="C585" s="45">
        <f t="shared" ref="C585:R585" si="414">SUM(C582:C584)</f>
        <v>74425</v>
      </c>
      <c r="D585" s="45">
        <f t="shared" si="414"/>
        <v>79524</v>
      </c>
      <c r="E585" s="45">
        <f t="shared" si="414"/>
        <v>77097.47</v>
      </c>
      <c r="F585" s="45">
        <f t="shared" si="414"/>
        <v>82192</v>
      </c>
      <c r="G585" s="45">
        <f t="shared" si="414"/>
        <v>59611.380000000005</v>
      </c>
      <c r="H585" s="45">
        <f t="shared" si="414"/>
        <v>79052.799999999988</v>
      </c>
      <c r="I585" s="45">
        <f t="shared" si="414"/>
        <v>82568</v>
      </c>
      <c r="J585" s="45">
        <f t="shared" si="414"/>
        <v>80008.209999999992</v>
      </c>
      <c r="K585" s="45">
        <f t="shared" si="414"/>
        <v>84063.76</v>
      </c>
      <c r="L585" s="45">
        <f t="shared" si="414"/>
        <v>72833.47</v>
      </c>
      <c r="M585" s="45">
        <f t="shared" si="414"/>
        <v>87089.209999999992</v>
      </c>
      <c r="N585" s="45">
        <f t="shared" si="414"/>
        <v>80886</v>
      </c>
      <c r="O585" s="45">
        <f t="shared" si="414"/>
        <v>87604.479999999996</v>
      </c>
      <c r="P585" s="45">
        <f t="shared" si="414"/>
        <v>88890</v>
      </c>
      <c r="Q585" s="45">
        <f t="shared" si="414"/>
        <v>80327.599999999991</v>
      </c>
      <c r="R585" s="45">
        <f t="shared" si="414"/>
        <v>91513</v>
      </c>
      <c r="S585" s="46">
        <f>SUM(S582:S584)</f>
        <v>83566.850000000006</v>
      </c>
      <c r="U585" s="46">
        <f t="shared" ref="U585:X585" si="415">SUM(U582:U584)</f>
        <v>98869</v>
      </c>
      <c r="V585" s="46">
        <f t="shared" si="415"/>
        <v>107265.89</v>
      </c>
      <c r="W585" s="46">
        <f t="shared" si="415"/>
        <v>125308</v>
      </c>
      <c r="X585" s="46">
        <f t="shared" si="415"/>
        <v>122443.14</v>
      </c>
      <c r="Y585" s="46">
        <f t="shared" ref="Y585:AF585" si="416">SUM(Y582:Y584)</f>
        <v>131651</v>
      </c>
      <c r="Z585" s="46">
        <f t="shared" si="416"/>
        <v>117873.38</v>
      </c>
      <c r="AA585" s="46">
        <f t="shared" si="416"/>
        <v>136348</v>
      </c>
      <c r="AB585" s="110">
        <f t="shared" si="416"/>
        <v>111922.47</v>
      </c>
      <c r="AC585" s="145">
        <f t="shared" si="416"/>
        <v>141359</v>
      </c>
      <c r="AD585" s="145">
        <f t="shared" si="416"/>
        <v>0</v>
      </c>
      <c r="AE585" s="145">
        <f t="shared" si="416"/>
        <v>0</v>
      </c>
      <c r="AF585" s="111">
        <f t="shared" si="416"/>
        <v>0</v>
      </c>
    </row>
    <row r="586" spans="1:32" x14ac:dyDescent="0.25">
      <c r="A586" s="28" t="s">
        <v>789</v>
      </c>
      <c r="B586" s="29" t="s">
        <v>790</v>
      </c>
      <c r="C586" s="25"/>
      <c r="D586" s="25"/>
      <c r="E586" s="25"/>
      <c r="F586" s="25"/>
      <c r="G586" s="25"/>
    </row>
    <row r="587" spans="1:32" x14ac:dyDescent="0.25">
      <c r="A587" s="11" t="s">
        <v>791</v>
      </c>
      <c r="B587" s="11" t="s">
        <v>756</v>
      </c>
      <c r="C587" s="25">
        <v>4500</v>
      </c>
      <c r="D587" s="25">
        <v>4500</v>
      </c>
      <c r="E587" s="25">
        <v>4500</v>
      </c>
      <c r="F587" s="25">
        <v>4500</v>
      </c>
      <c r="G587" s="25">
        <v>3451.93</v>
      </c>
      <c r="H587" s="25">
        <v>3635.57</v>
      </c>
      <c r="I587" s="25">
        <v>4500</v>
      </c>
      <c r="J587" s="25">
        <v>4162.38</v>
      </c>
      <c r="K587" s="25">
        <v>4950</v>
      </c>
      <c r="L587" s="25">
        <v>219.46</v>
      </c>
      <c r="M587" s="25">
        <v>1067.3399999999999</v>
      </c>
      <c r="N587" s="25">
        <v>4950</v>
      </c>
      <c r="O587" s="25">
        <v>3562.19</v>
      </c>
      <c r="P587" s="25">
        <v>4950</v>
      </c>
      <c r="Q587" s="25">
        <v>69.010000000000005</v>
      </c>
      <c r="R587" s="25">
        <v>4950</v>
      </c>
      <c r="S587" s="25">
        <v>5021.42</v>
      </c>
      <c r="U587" s="25">
        <v>4950</v>
      </c>
      <c r="V587" s="25">
        <v>1268.48</v>
      </c>
      <c r="W587" s="25">
        <v>4950</v>
      </c>
      <c r="X587" s="25">
        <v>2639.5</v>
      </c>
      <c r="Y587" s="25">
        <v>7500</v>
      </c>
      <c r="Z587" s="25">
        <v>2318.5</v>
      </c>
      <c r="AA587" s="25">
        <v>6500</v>
      </c>
      <c r="AB587" s="26">
        <v>74.989999999999995</v>
      </c>
      <c r="AC587" s="136">
        <v>4500</v>
      </c>
    </row>
    <row r="588" spans="1:32" x14ac:dyDescent="0.25">
      <c r="A588" s="28" t="s">
        <v>792</v>
      </c>
      <c r="B588" s="29" t="s">
        <v>438</v>
      </c>
      <c r="C588" s="25">
        <v>6000</v>
      </c>
      <c r="D588" s="25">
        <v>6000</v>
      </c>
      <c r="E588" s="25">
        <v>5831.36</v>
      </c>
      <c r="F588" s="25">
        <v>7100</v>
      </c>
      <c r="G588" s="25">
        <v>3525.33</v>
      </c>
      <c r="H588" s="25">
        <v>4717.32</v>
      </c>
      <c r="I588" s="25">
        <v>7100</v>
      </c>
      <c r="J588" s="25">
        <v>6308.13</v>
      </c>
      <c r="K588" s="25">
        <v>7100</v>
      </c>
      <c r="L588" s="25">
        <v>4172.09</v>
      </c>
      <c r="M588" s="25">
        <v>5029.78</v>
      </c>
      <c r="N588" s="25">
        <v>7100</v>
      </c>
      <c r="O588" s="25">
        <v>6017.96</v>
      </c>
      <c r="P588" s="25">
        <v>7100</v>
      </c>
      <c r="Q588" s="25">
        <v>1172.9100000000001</v>
      </c>
      <c r="R588" s="25">
        <v>7100</v>
      </c>
      <c r="S588" s="25">
        <v>4729.68</v>
      </c>
      <c r="U588" s="25">
        <v>7100</v>
      </c>
      <c r="V588" s="25">
        <v>5436.66</v>
      </c>
      <c r="W588" s="25">
        <v>7100</v>
      </c>
      <c r="X588" s="25">
        <v>3986.85</v>
      </c>
      <c r="Y588" s="25">
        <v>6400</v>
      </c>
      <c r="Z588" s="25">
        <v>4163.16</v>
      </c>
      <c r="AA588" s="25">
        <v>7500</v>
      </c>
      <c r="AB588" s="26">
        <v>4046.02</v>
      </c>
      <c r="AC588" s="136">
        <v>6500</v>
      </c>
    </row>
    <row r="589" spans="1:32" x14ac:dyDescent="0.25">
      <c r="A589" s="28" t="s">
        <v>793</v>
      </c>
      <c r="B589" s="29" t="s">
        <v>634</v>
      </c>
      <c r="C589" s="25">
        <v>500</v>
      </c>
      <c r="D589" s="25">
        <v>500</v>
      </c>
      <c r="E589" s="25">
        <v>369.12</v>
      </c>
      <c r="F589" s="25">
        <v>500</v>
      </c>
      <c r="G589" s="25">
        <v>290.67</v>
      </c>
      <c r="H589" s="25">
        <v>515.74</v>
      </c>
      <c r="I589" s="25">
        <v>500</v>
      </c>
      <c r="J589" s="25">
        <v>563.70000000000005</v>
      </c>
      <c r="K589" s="25">
        <v>600</v>
      </c>
      <c r="L589" s="25">
        <v>500.21</v>
      </c>
      <c r="M589" s="25">
        <v>747.08</v>
      </c>
      <c r="N589" s="25">
        <v>600</v>
      </c>
      <c r="O589" s="25">
        <v>599.57000000000005</v>
      </c>
      <c r="P589" s="25">
        <v>600</v>
      </c>
      <c r="Q589" s="25">
        <v>600</v>
      </c>
      <c r="R589" s="25">
        <v>600</v>
      </c>
      <c r="S589" s="25">
        <v>443.05</v>
      </c>
      <c r="U589" s="25">
        <v>600</v>
      </c>
      <c r="V589" s="25">
        <v>0</v>
      </c>
      <c r="W589" s="25">
        <v>900</v>
      </c>
      <c r="X589" s="25">
        <v>853.19</v>
      </c>
      <c r="Y589" s="25">
        <v>900</v>
      </c>
      <c r="Z589" s="25">
        <v>300</v>
      </c>
      <c r="AA589" s="25">
        <v>900</v>
      </c>
      <c r="AB589" s="26">
        <v>274.29000000000002</v>
      </c>
      <c r="AC589" s="136">
        <v>900</v>
      </c>
    </row>
    <row r="590" spans="1:32" x14ac:dyDescent="0.25">
      <c r="A590" s="28" t="s">
        <v>794</v>
      </c>
      <c r="B590" s="29" t="s">
        <v>795</v>
      </c>
      <c r="C590" s="25">
        <v>0</v>
      </c>
      <c r="D590" s="25">
        <v>0</v>
      </c>
      <c r="E590" s="25">
        <v>0</v>
      </c>
      <c r="F590" s="25">
        <v>4500</v>
      </c>
      <c r="G590" s="25">
        <v>2530.27</v>
      </c>
      <c r="H590" s="25">
        <v>5622.77</v>
      </c>
      <c r="I590" s="25">
        <v>4500</v>
      </c>
      <c r="J590" s="25">
        <v>3997.13</v>
      </c>
      <c r="K590" s="25">
        <v>4500</v>
      </c>
      <c r="L590" s="25">
        <v>3557.8</v>
      </c>
      <c r="M590" s="25">
        <v>4650.8999999999996</v>
      </c>
      <c r="N590" s="25">
        <v>8600</v>
      </c>
      <c r="O590" s="25">
        <v>6951.69</v>
      </c>
      <c r="P590" s="25">
        <v>8600</v>
      </c>
      <c r="Q590" s="25">
        <v>7110.24</v>
      </c>
      <c r="R590" s="25">
        <v>8600</v>
      </c>
      <c r="S590" s="25">
        <v>9011.31</v>
      </c>
      <c r="U590" s="25">
        <v>8000</v>
      </c>
      <c r="V590" s="25">
        <v>8853.19</v>
      </c>
      <c r="W590" s="25">
        <v>8000</v>
      </c>
      <c r="X590" s="25">
        <v>11953.87</v>
      </c>
      <c r="Y590" s="25">
        <v>9500</v>
      </c>
      <c r="Z590" s="25">
        <v>3857.13</v>
      </c>
      <c r="AA590" s="25">
        <v>7500</v>
      </c>
      <c r="AB590" s="26">
        <v>4207.76</v>
      </c>
      <c r="AC590" s="136">
        <v>6500</v>
      </c>
    </row>
    <row r="591" spans="1:32" x14ac:dyDescent="0.25">
      <c r="A591" s="107"/>
      <c r="B591" s="108" t="s">
        <v>24</v>
      </c>
      <c r="C591" s="45">
        <f t="shared" ref="C591:R591" si="417">SUM(C587:C590)</f>
        <v>11000</v>
      </c>
      <c r="D591" s="45">
        <f t="shared" si="417"/>
        <v>11000</v>
      </c>
      <c r="E591" s="45">
        <f t="shared" si="417"/>
        <v>10700.480000000001</v>
      </c>
      <c r="F591" s="45">
        <f t="shared" si="417"/>
        <v>16600</v>
      </c>
      <c r="G591" s="45">
        <f t="shared" si="417"/>
        <v>9798.2000000000007</v>
      </c>
      <c r="H591" s="45">
        <f t="shared" si="417"/>
        <v>14491.4</v>
      </c>
      <c r="I591" s="45">
        <f t="shared" si="417"/>
        <v>16600</v>
      </c>
      <c r="J591" s="45">
        <f t="shared" si="417"/>
        <v>15031.34</v>
      </c>
      <c r="K591" s="45">
        <f t="shared" si="417"/>
        <v>17150</v>
      </c>
      <c r="L591" s="45">
        <f t="shared" si="417"/>
        <v>8449.5600000000013</v>
      </c>
      <c r="M591" s="45">
        <f t="shared" si="417"/>
        <v>11495.099999999999</v>
      </c>
      <c r="N591" s="45">
        <f t="shared" si="417"/>
        <v>21250</v>
      </c>
      <c r="O591" s="45">
        <f t="shared" si="417"/>
        <v>17131.41</v>
      </c>
      <c r="P591" s="45">
        <f t="shared" si="417"/>
        <v>21250</v>
      </c>
      <c r="Q591" s="45">
        <f t="shared" si="417"/>
        <v>8952.16</v>
      </c>
      <c r="R591" s="45">
        <f t="shared" si="417"/>
        <v>21250</v>
      </c>
      <c r="S591" s="46">
        <f>SUM(S587:S590)</f>
        <v>19205.46</v>
      </c>
      <c r="U591" s="46">
        <f t="shared" ref="U591:X591" si="418">SUM(U587:U590)</f>
        <v>20650</v>
      </c>
      <c r="V591" s="46">
        <f t="shared" si="418"/>
        <v>15558.33</v>
      </c>
      <c r="W591" s="46">
        <f t="shared" si="418"/>
        <v>20950</v>
      </c>
      <c r="X591" s="46">
        <f t="shared" si="418"/>
        <v>19433.410000000003</v>
      </c>
      <c r="Y591" s="46">
        <f t="shared" ref="Y591:AF591" si="419">SUM(Y587:Y590)</f>
        <v>24300</v>
      </c>
      <c r="Z591" s="46">
        <f t="shared" si="419"/>
        <v>10638.79</v>
      </c>
      <c r="AA591" s="46">
        <f t="shared" si="419"/>
        <v>22400</v>
      </c>
      <c r="AB591" s="110">
        <f t="shared" si="419"/>
        <v>8603.0600000000013</v>
      </c>
      <c r="AC591" s="145">
        <f t="shared" si="419"/>
        <v>18400</v>
      </c>
      <c r="AD591" s="145">
        <f t="shared" si="419"/>
        <v>0</v>
      </c>
      <c r="AE591" s="145">
        <f t="shared" si="419"/>
        <v>0</v>
      </c>
      <c r="AF591" s="111">
        <f t="shared" si="419"/>
        <v>0</v>
      </c>
    </row>
    <row r="592" spans="1:32" x14ac:dyDescent="0.25">
      <c r="A592" s="28" t="s">
        <v>796</v>
      </c>
      <c r="B592" s="29" t="s">
        <v>797</v>
      </c>
      <c r="C592" s="25"/>
      <c r="D592" s="25"/>
      <c r="E592" s="25"/>
      <c r="F592" s="25"/>
      <c r="G592" s="25"/>
    </row>
    <row r="593" spans="1:32" x14ac:dyDescent="0.25">
      <c r="A593" s="28" t="s">
        <v>798</v>
      </c>
      <c r="B593" s="29" t="s">
        <v>216</v>
      </c>
      <c r="C593" s="25">
        <v>3500</v>
      </c>
      <c r="D593" s="25">
        <v>3500</v>
      </c>
      <c r="E593" s="25">
        <v>2158.9699999999998</v>
      </c>
      <c r="F593" s="25">
        <v>3500</v>
      </c>
      <c r="G593" s="25">
        <v>959.21</v>
      </c>
      <c r="H593" s="25">
        <v>1456.33</v>
      </c>
      <c r="I593" s="25">
        <v>3500</v>
      </c>
      <c r="J593" s="25">
        <v>2046.88</v>
      </c>
      <c r="K593" s="25">
        <v>3500</v>
      </c>
      <c r="L593" s="25">
        <v>1585.25</v>
      </c>
      <c r="M593" s="25">
        <v>2616.42</v>
      </c>
      <c r="N593" s="25">
        <v>3500</v>
      </c>
      <c r="O593" s="25">
        <v>2866.59</v>
      </c>
      <c r="P593" s="25">
        <v>3500</v>
      </c>
      <c r="Q593" s="25">
        <v>988.87</v>
      </c>
      <c r="R593" s="25">
        <v>2500</v>
      </c>
      <c r="S593" s="25">
        <v>1508.09</v>
      </c>
      <c r="U593" s="25">
        <v>2200</v>
      </c>
      <c r="V593" s="25">
        <v>4648.4399999999996</v>
      </c>
      <c r="W593" s="25">
        <v>2700</v>
      </c>
      <c r="X593" s="25">
        <v>2283.7199999999998</v>
      </c>
      <c r="Y593" s="25">
        <v>2700</v>
      </c>
      <c r="Z593" s="25">
        <v>1989.35</v>
      </c>
      <c r="AA593" s="25">
        <v>2700</v>
      </c>
      <c r="AB593" s="26">
        <v>1737.45</v>
      </c>
      <c r="AC593" s="136">
        <v>2700</v>
      </c>
    </row>
    <row r="594" spans="1:32" x14ac:dyDescent="0.25">
      <c r="A594" s="28" t="s">
        <v>799</v>
      </c>
      <c r="B594" s="29" t="s">
        <v>206</v>
      </c>
      <c r="C594" s="25">
        <v>5700</v>
      </c>
      <c r="D594" s="25">
        <v>5700</v>
      </c>
      <c r="E594" s="25">
        <v>4536.57</v>
      </c>
      <c r="F594" s="38">
        <v>5700</v>
      </c>
      <c r="G594" s="38">
        <v>3074.25</v>
      </c>
      <c r="H594" s="38">
        <v>4819.12</v>
      </c>
      <c r="I594" s="38">
        <v>5700</v>
      </c>
      <c r="J594" s="25">
        <v>4495.72</v>
      </c>
      <c r="K594" s="25">
        <v>5700</v>
      </c>
      <c r="L594" s="25">
        <v>3244.62</v>
      </c>
      <c r="M594" s="25">
        <v>4183.7299999999996</v>
      </c>
      <c r="N594" s="25">
        <v>5700</v>
      </c>
      <c r="O594" s="25">
        <v>4950.5</v>
      </c>
      <c r="P594" s="25">
        <v>5700</v>
      </c>
      <c r="Q594" s="25">
        <v>4594.5200000000004</v>
      </c>
      <c r="R594" s="25">
        <v>5000</v>
      </c>
      <c r="S594" s="25">
        <v>4585.8900000000003</v>
      </c>
      <c r="U594" s="25">
        <v>5000</v>
      </c>
      <c r="V594" s="25">
        <v>4151.47</v>
      </c>
      <c r="W594" s="25">
        <v>5000</v>
      </c>
      <c r="X594" s="25">
        <v>3819.25</v>
      </c>
      <c r="Y594" s="25">
        <v>4500</v>
      </c>
      <c r="Z594" s="25">
        <v>3636.28</v>
      </c>
      <c r="AA594" s="25">
        <v>4500</v>
      </c>
      <c r="AB594" s="26">
        <v>4361.54</v>
      </c>
      <c r="AC594" s="136">
        <v>7000</v>
      </c>
    </row>
    <row r="595" spans="1:32" x14ac:dyDescent="0.25">
      <c r="A595" s="28" t="s">
        <v>800</v>
      </c>
      <c r="B595" s="29" t="s">
        <v>801</v>
      </c>
      <c r="C595" s="25">
        <v>1000</v>
      </c>
      <c r="D595" s="25">
        <v>1000</v>
      </c>
      <c r="E595" s="25">
        <v>767.46</v>
      </c>
      <c r="F595" s="25">
        <v>1000</v>
      </c>
      <c r="G595" s="25">
        <v>293.06</v>
      </c>
      <c r="H595" s="25">
        <v>579.88</v>
      </c>
      <c r="I595" s="25">
        <v>1000</v>
      </c>
      <c r="J595" s="25">
        <v>605.66</v>
      </c>
      <c r="K595" s="25">
        <v>1000</v>
      </c>
      <c r="L595" s="25">
        <v>624.11</v>
      </c>
      <c r="M595" s="25">
        <v>774.27</v>
      </c>
      <c r="N595" s="25">
        <v>1000</v>
      </c>
      <c r="O595" s="25">
        <v>907.94</v>
      </c>
      <c r="P595" s="25">
        <v>1000</v>
      </c>
      <c r="Q595" s="25">
        <v>632.62</v>
      </c>
      <c r="R595" s="25">
        <v>1000</v>
      </c>
      <c r="S595" s="25">
        <v>1198.29</v>
      </c>
      <c r="U595" s="25">
        <v>900</v>
      </c>
      <c r="V595" s="25">
        <v>1326.39</v>
      </c>
      <c r="W595" s="25">
        <v>1300</v>
      </c>
      <c r="X595" s="25">
        <v>1412.32</v>
      </c>
      <c r="Y595" s="25">
        <v>1500</v>
      </c>
      <c r="Z595" s="25">
        <v>1445.89</v>
      </c>
      <c r="AA595" s="25">
        <v>1500</v>
      </c>
      <c r="AB595" s="26">
        <v>1237.53</v>
      </c>
      <c r="AC595" s="136">
        <v>1600</v>
      </c>
    </row>
    <row r="596" spans="1:32" x14ac:dyDescent="0.25">
      <c r="A596" s="28" t="s">
        <v>802</v>
      </c>
      <c r="B596" s="29" t="s">
        <v>210</v>
      </c>
      <c r="C596" s="25">
        <v>1000</v>
      </c>
      <c r="D596" s="25">
        <v>1000</v>
      </c>
      <c r="E596" s="25">
        <v>1431.7</v>
      </c>
      <c r="F596" s="25">
        <v>1000</v>
      </c>
      <c r="G596" s="25">
        <v>405.9</v>
      </c>
      <c r="H596" s="25">
        <v>814.43</v>
      </c>
      <c r="I596" s="25">
        <v>1000</v>
      </c>
      <c r="J596" s="25">
        <v>780.18</v>
      </c>
      <c r="K596" s="25">
        <v>1000</v>
      </c>
      <c r="L596" s="25">
        <v>700.18</v>
      </c>
      <c r="M596" s="25">
        <v>892.52</v>
      </c>
      <c r="N596" s="25">
        <v>1000</v>
      </c>
      <c r="O596" s="25">
        <v>1221.02</v>
      </c>
      <c r="P596" s="25">
        <v>1000</v>
      </c>
      <c r="Q596" s="25">
        <v>647.82000000000005</v>
      </c>
      <c r="R596" s="25">
        <v>1000</v>
      </c>
      <c r="S596" s="25">
        <v>1171.08</v>
      </c>
      <c r="U596" s="25">
        <v>900</v>
      </c>
      <c r="V596" s="25">
        <v>1268.03</v>
      </c>
      <c r="W596" s="25">
        <v>1300</v>
      </c>
      <c r="X596" s="25">
        <v>1637.37</v>
      </c>
      <c r="Y596" s="25">
        <v>1600</v>
      </c>
      <c r="Z596" s="25">
        <v>1470.05</v>
      </c>
      <c r="AA596" s="25">
        <v>1600</v>
      </c>
      <c r="AB596" s="26">
        <v>1427.76</v>
      </c>
      <c r="AC596" s="136">
        <v>1600</v>
      </c>
    </row>
    <row r="597" spans="1:32" x14ac:dyDescent="0.25">
      <c r="A597" s="28" t="s">
        <v>803</v>
      </c>
      <c r="B597" s="29" t="s">
        <v>212</v>
      </c>
      <c r="C597" s="25">
        <v>5600</v>
      </c>
      <c r="D597" s="25">
        <v>5600</v>
      </c>
      <c r="E597" s="25">
        <v>5895.25</v>
      </c>
      <c r="F597" s="25">
        <v>5600</v>
      </c>
      <c r="G597" s="25">
        <v>3940.72</v>
      </c>
      <c r="H597" s="25">
        <v>5912.08</v>
      </c>
      <c r="I597" s="25">
        <v>5600</v>
      </c>
      <c r="J597" s="25">
        <v>6083.89</v>
      </c>
      <c r="K597" s="25">
        <v>5600</v>
      </c>
      <c r="L597" s="25">
        <v>4708.22</v>
      </c>
      <c r="M597" s="25">
        <v>6281.25</v>
      </c>
      <c r="N597" s="25">
        <v>5600</v>
      </c>
      <c r="O597" s="25">
        <v>6371.19</v>
      </c>
      <c r="P597" s="25">
        <v>5600</v>
      </c>
      <c r="Q597" s="25">
        <v>5319.82</v>
      </c>
      <c r="R597" s="25">
        <v>5600</v>
      </c>
      <c r="S597" s="25">
        <v>3610.44</v>
      </c>
      <c r="U597" s="25">
        <v>3600</v>
      </c>
      <c r="V597" s="25">
        <v>4395.13</v>
      </c>
      <c r="W597" s="25">
        <v>3600</v>
      </c>
      <c r="X597" s="25">
        <v>4190.79</v>
      </c>
      <c r="Y597" s="25">
        <v>4500</v>
      </c>
      <c r="Z597" s="25">
        <v>3477.55</v>
      </c>
      <c r="AA597" s="25">
        <v>4500</v>
      </c>
      <c r="AB597" s="26">
        <v>3136.85</v>
      </c>
      <c r="AC597" s="136">
        <v>4500</v>
      </c>
    </row>
    <row r="598" spans="1:32" x14ac:dyDescent="0.25">
      <c r="A598" s="107"/>
      <c r="B598" s="108" t="s">
        <v>24</v>
      </c>
      <c r="C598" s="45">
        <f t="shared" ref="C598:R598" si="420">SUM(C593:C597)</f>
        <v>16800</v>
      </c>
      <c r="D598" s="45">
        <f t="shared" si="420"/>
        <v>16800</v>
      </c>
      <c r="E598" s="45">
        <f t="shared" si="420"/>
        <v>14789.949999999999</v>
      </c>
      <c r="F598" s="45">
        <f t="shared" si="420"/>
        <v>16800</v>
      </c>
      <c r="G598" s="45">
        <f t="shared" si="420"/>
        <v>8673.14</v>
      </c>
      <c r="H598" s="45">
        <f t="shared" si="420"/>
        <v>13581.84</v>
      </c>
      <c r="I598" s="45">
        <f t="shared" si="420"/>
        <v>16800</v>
      </c>
      <c r="J598" s="45">
        <f t="shared" si="420"/>
        <v>14012.330000000002</v>
      </c>
      <c r="K598" s="45">
        <f t="shared" si="420"/>
        <v>16800</v>
      </c>
      <c r="L598" s="45">
        <f t="shared" si="420"/>
        <v>10862.380000000001</v>
      </c>
      <c r="M598" s="45">
        <f t="shared" si="420"/>
        <v>14748.19</v>
      </c>
      <c r="N598" s="45">
        <f t="shared" si="420"/>
        <v>16800</v>
      </c>
      <c r="O598" s="45">
        <f t="shared" si="420"/>
        <v>16317.240000000002</v>
      </c>
      <c r="P598" s="45">
        <f t="shared" si="420"/>
        <v>16800</v>
      </c>
      <c r="Q598" s="45">
        <f t="shared" si="420"/>
        <v>12183.65</v>
      </c>
      <c r="R598" s="45">
        <f t="shared" si="420"/>
        <v>15100</v>
      </c>
      <c r="S598" s="46">
        <f>SUM(S593:S597)</f>
        <v>12073.79</v>
      </c>
      <c r="U598" s="46">
        <f t="shared" ref="U598:X598" si="421">SUM(U593:U597)</f>
        <v>12600</v>
      </c>
      <c r="V598" s="46">
        <f t="shared" si="421"/>
        <v>15789.46</v>
      </c>
      <c r="W598" s="46">
        <f t="shared" si="421"/>
        <v>13900</v>
      </c>
      <c r="X598" s="46">
        <f t="shared" si="421"/>
        <v>13343.45</v>
      </c>
      <c r="Y598" s="46">
        <f t="shared" ref="Y598:AF598" si="422">SUM(Y593:Y597)</f>
        <v>14800</v>
      </c>
      <c r="Z598" s="46">
        <f t="shared" si="422"/>
        <v>12019.119999999999</v>
      </c>
      <c r="AA598" s="46">
        <f t="shared" si="422"/>
        <v>14800</v>
      </c>
      <c r="AB598" s="110">
        <f t="shared" si="422"/>
        <v>11901.13</v>
      </c>
      <c r="AC598" s="145">
        <f t="shared" si="422"/>
        <v>17400</v>
      </c>
      <c r="AD598" s="145">
        <f t="shared" si="422"/>
        <v>0</v>
      </c>
      <c r="AE598" s="145">
        <f t="shared" si="422"/>
        <v>0</v>
      </c>
      <c r="AF598" s="111">
        <f t="shared" si="422"/>
        <v>0</v>
      </c>
    </row>
    <row r="599" spans="1:32" x14ac:dyDescent="0.25">
      <c r="A599" s="28" t="s">
        <v>804</v>
      </c>
      <c r="B599" s="29" t="s">
        <v>805</v>
      </c>
      <c r="C599" s="25"/>
      <c r="D599" s="25"/>
      <c r="E599" s="25"/>
      <c r="F599" s="25"/>
      <c r="G599" s="25"/>
    </row>
    <row r="600" spans="1:32" x14ac:dyDescent="0.25">
      <c r="A600" s="28" t="s">
        <v>806</v>
      </c>
      <c r="B600" s="29" t="s">
        <v>216</v>
      </c>
      <c r="C600" s="25">
        <v>4500</v>
      </c>
      <c r="D600" s="25">
        <v>4000</v>
      </c>
      <c r="E600" s="25">
        <v>2030.73</v>
      </c>
      <c r="F600" s="25">
        <v>3500</v>
      </c>
      <c r="G600" s="25">
        <v>1349.81</v>
      </c>
      <c r="H600" s="25">
        <v>1989.69</v>
      </c>
      <c r="I600" s="25">
        <v>3000</v>
      </c>
      <c r="J600" s="25">
        <v>2487.7199999999998</v>
      </c>
      <c r="K600" s="25">
        <v>2500</v>
      </c>
      <c r="L600" s="25">
        <v>2434.04</v>
      </c>
      <c r="M600" s="25">
        <v>2883.5</v>
      </c>
      <c r="N600" s="25">
        <v>2500</v>
      </c>
      <c r="O600" s="25">
        <v>3197.09</v>
      </c>
      <c r="P600" s="25">
        <v>2500</v>
      </c>
      <c r="Q600" s="25">
        <v>1170.8699999999999</v>
      </c>
      <c r="R600" s="25">
        <v>2000</v>
      </c>
      <c r="S600" s="25">
        <v>2352.2800000000002</v>
      </c>
      <c r="U600" s="25">
        <v>3000</v>
      </c>
      <c r="V600" s="25">
        <v>3304.65</v>
      </c>
      <c r="W600" s="25">
        <v>3000</v>
      </c>
      <c r="X600" s="25">
        <v>3629.45</v>
      </c>
      <c r="Y600" s="25">
        <v>3700</v>
      </c>
      <c r="Z600" s="25">
        <v>1133.8900000000001</v>
      </c>
      <c r="AA600" s="25">
        <v>3700</v>
      </c>
      <c r="AB600" s="26">
        <v>2207.2399999999998</v>
      </c>
      <c r="AC600" s="136">
        <v>2500</v>
      </c>
    </row>
    <row r="601" spans="1:32" x14ac:dyDescent="0.25">
      <c r="A601" s="28" t="s">
        <v>807</v>
      </c>
      <c r="B601" s="29" t="s">
        <v>667</v>
      </c>
      <c r="C601" s="25">
        <v>700</v>
      </c>
      <c r="D601" s="25">
        <v>700</v>
      </c>
      <c r="E601" s="25">
        <v>265.02999999999997</v>
      </c>
      <c r="F601" s="38">
        <v>1400</v>
      </c>
      <c r="G601" s="38">
        <v>1339.43</v>
      </c>
      <c r="H601" s="38">
        <v>1375.9</v>
      </c>
      <c r="I601" s="38">
        <v>1400</v>
      </c>
      <c r="J601" s="25">
        <v>1061.55</v>
      </c>
      <c r="K601" s="25">
        <v>1540</v>
      </c>
      <c r="L601" s="25">
        <v>8.8000000000000007</v>
      </c>
      <c r="M601" s="25">
        <v>71.72</v>
      </c>
      <c r="N601" s="25">
        <v>1540</v>
      </c>
      <c r="O601" s="25">
        <v>1060.3800000000001</v>
      </c>
      <c r="P601" s="25">
        <v>1540</v>
      </c>
      <c r="Q601" s="25">
        <v>1149.93</v>
      </c>
      <c r="R601" s="25">
        <v>1540</v>
      </c>
      <c r="S601" s="25">
        <v>699.72</v>
      </c>
      <c r="U601" s="25">
        <v>5700</v>
      </c>
      <c r="V601" s="25">
        <v>11558.65</v>
      </c>
      <c r="W601" s="25">
        <v>6000</v>
      </c>
      <c r="X601" s="25">
        <v>1674.63</v>
      </c>
      <c r="Y601" s="25">
        <v>4000</v>
      </c>
      <c r="Z601" s="25">
        <v>1598.43</v>
      </c>
      <c r="AA601" s="25">
        <v>4000</v>
      </c>
      <c r="AB601" s="26">
        <v>902.4</v>
      </c>
      <c r="AC601" s="136">
        <v>3000</v>
      </c>
    </row>
    <row r="602" spans="1:32" x14ac:dyDescent="0.25">
      <c r="A602" s="28" t="s">
        <v>808</v>
      </c>
      <c r="B602" s="29" t="s">
        <v>809</v>
      </c>
      <c r="C602" s="25">
        <v>3900</v>
      </c>
      <c r="D602" s="25">
        <v>3900</v>
      </c>
      <c r="E602" s="25">
        <v>2125.33</v>
      </c>
      <c r="F602" s="25">
        <v>3900</v>
      </c>
      <c r="G602" s="25">
        <v>1228.51</v>
      </c>
      <c r="H602" s="25">
        <v>2602.09</v>
      </c>
      <c r="I602" s="25">
        <v>3900</v>
      </c>
      <c r="J602" s="25">
        <v>3450.91</v>
      </c>
      <c r="K602" s="25">
        <v>3900</v>
      </c>
      <c r="L602" s="25">
        <v>2608.91</v>
      </c>
      <c r="M602" s="25">
        <v>2608.91</v>
      </c>
      <c r="N602" s="25">
        <v>3900</v>
      </c>
      <c r="O602" s="25">
        <v>3471.73</v>
      </c>
      <c r="P602" s="25">
        <v>3900</v>
      </c>
      <c r="Q602" s="25">
        <v>1219.8499999999999</v>
      </c>
      <c r="R602" s="25">
        <v>3900</v>
      </c>
      <c r="S602" s="25">
        <v>3383.72</v>
      </c>
      <c r="U602" s="25">
        <v>2000</v>
      </c>
      <c r="V602" s="25">
        <v>1508.76</v>
      </c>
      <c r="W602" s="25">
        <v>2000</v>
      </c>
      <c r="X602" s="25">
        <v>1144.82</v>
      </c>
      <c r="Y602" s="25">
        <v>2000</v>
      </c>
      <c r="Z602" s="25">
        <v>473.82</v>
      </c>
      <c r="AA602" s="25">
        <v>2000</v>
      </c>
      <c r="AB602" s="26">
        <v>1369.73</v>
      </c>
      <c r="AC602" s="136">
        <v>2000</v>
      </c>
    </row>
    <row r="603" spans="1:32" x14ac:dyDescent="0.25">
      <c r="A603" s="107"/>
      <c r="B603" s="108" t="s">
        <v>24</v>
      </c>
      <c r="C603" s="34">
        <f t="shared" ref="C603:R603" si="423">SUM(C600:C602)</f>
        <v>9100</v>
      </c>
      <c r="D603" s="34">
        <f t="shared" si="423"/>
        <v>8600</v>
      </c>
      <c r="E603" s="34">
        <f t="shared" si="423"/>
        <v>4421.09</v>
      </c>
      <c r="F603" s="34">
        <f t="shared" si="423"/>
        <v>8800</v>
      </c>
      <c r="G603" s="34">
        <f t="shared" si="423"/>
        <v>3917.75</v>
      </c>
      <c r="H603" s="34">
        <f t="shared" si="423"/>
        <v>5967.68</v>
      </c>
      <c r="I603" s="34">
        <f t="shared" si="423"/>
        <v>8300</v>
      </c>
      <c r="J603" s="34">
        <f t="shared" si="423"/>
        <v>7000.1799999999994</v>
      </c>
      <c r="K603" s="34">
        <f t="shared" si="423"/>
        <v>7940</v>
      </c>
      <c r="L603" s="34">
        <f t="shared" si="423"/>
        <v>5051.75</v>
      </c>
      <c r="M603" s="34">
        <f t="shared" si="423"/>
        <v>5564.1299999999992</v>
      </c>
      <c r="N603" s="34">
        <f t="shared" si="423"/>
        <v>7940</v>
      </c>
      <c r="O603" s="34">
        <f t="shared" si="423"/>
        <v>7729.2000000000007</v>
      </c>
      <c r="P603" s="34">
        <f t="shared" si="423"/>
        <v>7940</v>
      </c>
      <c r="Q603" s="34">
        <f t="shared" si="423"/>
        <v>3540.65</v>
      </c>
      <c r="R603" s="34">
        <f t="shared" si="423"/>
        <v>7440</v>
      </c>
      <c r="S603" s="37">
        <f>SUM(S600:S602)</f>
        <v>6435.7199999999993</v>
      </c>
      <c r="U603" s="37">
        <f t="shared" ref="U603:X603" si="424">SUM(U600:U602)</f>
        <v>10700</v>
      </c>
      <c r="V603" s="37">
        <f t="shared" si="424"/>
        <v>16372.06</v>
      </c>
      <c r="W603" s="37">
        <f t="shared" si="424"/>
        <v>11000</v>
      </c>
      <c r="X603" s="37">
        <f t="shared" si="424"/>
        <v>6448.9</v>
      </c>
      <c r="Y603" s="37">
        <f t="shared" ref="Y603" si="425">SUM(Y600:Y602)</f>
        <v>9700</v>
      </c>
      <c r="Z603" s="37">
        <f t="shared" ref="Z603" si="426">SUM(Z600:Z602)</f>
        <v>3206.1400000000003</v>
      </c>
      <c r="AA603" s="37">
        <f t="shared" ref="AA603:AF603" si="427">SUM(AA600:AA602)</f>
        <v>9700</v>
      </c>
      <c r="AB603" s="35">
        <f t="shared" si="427"/>
        <v>4479.37</v>
      </c>
      <c r="AC603" s="137">
        <f t="shared" si="427"/>
        <v>7500</v>
      </c>
      <c r="AD603" s="137">
        <f t="shared" si="427"/>
        <v>0</v>
      </c>
      <c r="AE603" s="137">
        <f t="shared" si="427"/>
        <v>0</v>
      </c>
      <c r="AF603" s="36">
        <f t="shared" si="427"/>
        <v>0</v>
      </c>
    </row>
    <row r="604" spans="1:32" x14ac:dyDescent="0.25">
      <c r="A604" s="51"/>
      <c r="B604" s="52" t="s">
        <v>810</v>
      </c>
      <c r="C604" s="53">
        <f t="shared" ref="C604:Q604" si="428">SUM(C585+C591+C598+C603)</f>
        <v>111325</v>
      </c>
      <c r="D604" s="53">
        <f t="shared" si="428"/>
        <v>115924</v>
      </c>
      <c r="E604" s="53">
        <f t="shared" si="428"/>
        <v>107008.98999999999</v>
      </c>
      <c r="F604" s="53">
        <f t="shared" si="428"/>
        <v>124392</v>
      </c>
      <c r="G604" s="53">
        <f t="shared" si="428"/>
        <v>82000.47</v>
      </c>
      <c r="H604" s="53">
        <f t="shared" si="428"/>
        <v>113093.71999999997</v>
      </c>
      <c r="I604" s="53">
        <f t="shared" si="428"/>
        <v>124268</v>
      </c>
      <c r="J604" s="53">
        <f t="shared" si="428"/>
        <v>116052.05999999998</v>
      </c>
      <c r="K604" s="53">
        <f t="shared" si="428"/>
        <v>125953.76</v>
      </c>
      <c r="L604" s="53">
        <f t="shared" si="428"/>
        <v>97197.16</v>
      </c>
      <c r="M604" s="53">
        <f t="shared" si="428"/>
        <v>118896.63</v>
      </c>
      <c r="N604" s="53">
        <f t="shared" si="428"/>
        <v>126876</v>
      </c>
      <c r="O604" s="53">
        <f t="shared" si="428"/>
        <v>128782.33</v>
      </c>
      <c r="P604" s="53">
        <f t="shared" si="428"/>
        <v>134880</v>
      </c>
      <c r="Q604" s="53">
        <f t="shared" si="428"/>
        <v>105004.05999999998</v>
      </c>
      <c r="R604" s="53">
        <f t="shared" ref="R604:S604" si="429">SUM(R585+R591+R598+R603)</f>
        <v>135303</v>
      </c>
      <c r="S604" s="53">
        <f t="shared" si="429"/>
        <v>121281.82</v>
      </c>
      <c r="T604" s="8">
        <f>(P604-N604)/N604</f>
        <v>6.3085217062328572E-2</v>
      </c>
      <c r="U604" s="53">
        <f t="shared" ref="U604:X604" si="430">SUM(U585+U591+U598+U603)</f>
        <v>142819</v>
      </c>
      <c r="V604" s="53">
        <f t="shared" si="430"/>
        <v>154985.74</v>
      </c>
      <c r="W604" s="53">
        <f t="shared" si="430"/>
        <v>171158</v>
      </c>
      <c r="X604" s="53">
        <f t="shared" si="430"/>
        <v>161668.9</v>
      </c>
      <c r="Y604" s="53">
        <f t="shared" ref="Y604" si="431">SUM(Y585+Y591+Y598+Y603)</f>
        <v>180451</v>
      </c>
      <c r="Z604" s="53">
        <f t="shared" ref="Z604" si="432">SUM(Z585+Z591+Z598+Z603)</f>
        <v>143737.43000000002</v>
      </c>
      <c r="AA604" s="53">
        <f t="shared" ref="AA604:AF604" si="433">SUM(AA585+AA591+AA598+AA603)</f>
        <v>183248</v>
      </c>
      <c r="AB604" s="54">
        <f t="shared" si="433"/>
        <v>136906.03</v>
      </c>
      <c r="AC604" s="139">
        <f t="shared" si="433"/>
        <v>184659</v>
      </c>
      <c r="AD604" s="139">
        <f t="shared" si="433"/>
        <v>0</v>
      </c>
      <c r="AE604" s="139">
        <f t="shared" si="433"/>
        <v>0</v>
      </c>
      <c r="AF604" s="55">
        <f t="shared" si="433"/>
        <v>0</v>
      </c>
    </row>
    <row r="605" spans="1:32" x14ac:dyDescent="0.25">
      <c r="A605" s="28" t="s">
        <v>811</v>
      </c>
      <c r="B605" s="57" t="s">
        <v>812</v>
      </c>
      <c r="C605" s="25"/>
      <c r="D605" s="25"/>
      <c r="E605" s="25"/>
      <c r="F605" s="25"/>
      <c r="G605" s="25"/>
    </row>
    <row r="606" spans="1:32" x14ac:dyDescent="0.25">
      <c r="A606" s="28" t="s">
        <v>813</v>
      </c>
      <c r="B606" s="29" t="s">
        <v>814</v>
      </c>
      <c r="C606" s="25"/>
      <c r="D606" s="25"/>
      <c r="E606" s="25"/>
      <c r="F606" s="25"/>
      <c r="G606" s="25"/>
    </row>
    <row r="607" spans="1:32" x14ac:dyDescent="0.25">
      <c r="A607" s="28" t="s">
        <v>815</v>
      </c>
      <c r="B607" s="29" t="s">
        <v>816</v>
      </c>
      <c r="C607" s="25">
        <v>4000</v>
      </c>
      <c r="D607" s="25">
        <v>4000</v>
      </c>
      <c r="E607" s="25">
        <v>3702.32</v>
      </c>
      <c r="F607" s="25">
        <v>4000</v>
      </c>
      <c r="G607" s="25">
        <v>3161.75</v>
      </c>
      <c r="H607" s="25">
        <v>3802.4</v>
      </c>
      <c r="I607" s="25">
        <v>4000</v>
      </c>
      <c r="J607" s="25">
        <v>3889.24</v>
      </c>
      <c r="K607" s="25">
        <v>4400</v>
      </c>
      <c r="L607" s="25">
        <v>4381.1899999999996</v>
      </c>
      <c r="M607" s="25">
        <v>5392.92</v>
      </c>
      <c r="N607" s="25">
        <v>5000</v>
      </c>
      <c r="O607" s="25">
        <v>4144.43</v>
      </c>
      <c r="P607" s="25">
        <v>6000</v>
      </c>
      <c r="Q607" s="25">
        <v>3750.91</v>
      </c>
      <c r="R607" s="25">
        <v>6000</v>
      </c>
      <c r="S607" s="25">
        <v>3896.85</v>
      </c>
      <c r="U607" s="25">
        <v>6000</v>
      </c>
      <c r="V607" s="25">
        <v>4543.3900000000003</v>
      </c>
      <c r="W607" s="25">
        <v>60975</v>
      </c>
      <c r="X607" s="25">
        <v>61133.84</v>
      </c>
      <c r="Y607" s="25">
        <v>9000</v>
      </c>
      <c r="Z607" s="25">
        <v>5939.63</v>
      </c>
      <c r="AA607" s="25">
        <v>9000</v>
      </c>
      <c r="AB607" s="26">
        <v>6130.04</v>
      </c>
      <c r="AC607" s="136">
        <v>9000</v>
      </c>
    </row>
    <row r="608" spans="1:32" x14ac:dyDescent="0.25">
      <c r="A608" s="107"/>
      <c r="B608" s="108" t="s">
        <v>24</v>
      </c>
      <c r="C608" s="34">
        <f t="shared" ref="C608:R608" si="434">SUM(C607)</f>
        <v>4000</v>
      </c>
      <c r="D608" s="34">
        <f t="shared" si="434"/>
        <v>4000</v>
      </c>
      <c r="E608" s="34">
        <f t="shared" si="434"/>
        <v>3702.32</v>
      </c>
      <c r="F608" s="34">
        <f t="shared" si="434"/>
        <v>4000</v>
      </c>
      <c r="G608" s="34">
        <f t="shared" si="434"/>
        <v>3161.75</v>
      </c>
      <c r="H608" s="34">
        <f t="shared" si="434"/>
        <v>3802.4</v>
      </c>
      <c r="I608" s="34">
        <f t="shared" si="434"/>
        <v>4000</v>
      </c>
      <c r="J608" s="34">
        <f t="shared" si="434"/>
        <v>3889.24</v>
      </c>
      <c r="K608" s="34">
        <f t="shared" si="434"/>
        <v>4400</v>
      </c>
      <c r="L608" s="34">
        <f t="shared" si="434"/>
        <v>4381.1899999999996</v>
      </c>
      <c r="M608" s="34">
        <f t="shared" si="434"/>
        <v>5392.92</v>
      </c>
      <c r="N608" s="34">
        <f t="shared" si="434"/>
        <v>5000</v>
      </c>
      <c r="O608" s="34">
        <f t="shared" si="434"/>
        <v>4144.43</v>
      </c>
      <c r="P608" s="34">
        <f t="shared" si="434"/>
        <v>6000</v>
      </c>
      <c r="Q608" s="34">
        <f t="shared" si="434"/>
        <v>3750.91</v>
      </c>
      <c r="R608" s="34">
        <f t="shared" si="434"/>
        <v>6000</v>
      </c>
      <c r="S608" s="37">
        <f>SUM(S607)</f>
        <v>3896.85</v>
      </c>
      <c r="U608" s="37">
        <f t="shared" ref="U608:X608" si="435">SUM(U607)</f>
        <v>6000</v>
      </c>
      <c r="V608" s="37">
        <f t="shared" si="435"/>
        <v>4543.3900000000003</v>
      </c>
      <c r="W608" s="37">
        <f t="shared" si="435"/>
        <v>60975</v>
      </c>
      <c r="X608" s="37">
        <f t="shared" si="435"/>
        <v>61133.84</v>
      </c>
      <c r="Y608" s="37">
        <f t="shared" ref="Y608:AF608" si="436">SUM(Y607)</f>
        <v>9000</v>
      </c>
      <c r="Z608" s="37">
        <f t="shared" si="436"/>
        <v>5939.63</v>
      </c>
      <c r="AA608" s="37">
        <f t="shared" si="436"/>
        <v>9000</v>
      </c>
      <c r="AB608" s="35">
        <f t="shared" si="436"/>
        <v>6130.04</v>
      </c>
      <c r="AC608" s="137">
        <f t="shared" si="436"/>
        <v>9000</v>
      </c>
      <c r="AD608" s="137">
        <f t="shared" si="436"/>
        <v>0</v>
      </c>
      <c r="AE608" s="137">
        <f t="shared" si="436"/>
        <v>0</v>
      </c>
      <c r="AF608" s="36">
        <f t="shared" si="436"/>
        <v>0</v>
      </c>
    </row>
    <row r="609" spans="1:32" x14ac:dyDescent="0.25">
      <c r="A609" s="28" t="s">
        <v>817</v>
      </c>
      <c r="B609" s="29" t="s">
        <v>818</v>
      </c>
      <c r="C609" s="25"/>
      <c r="D609" s="25"/>
      <c r="E609" s="25"/>
      <c r="F609" s="25"/>
      <c r="G609" s="25"/>
    </row>
    <row r="610" spans="1:32" x14ac:dyDescent="0.25">
      <c r="A610" s="28" t="s">
        <v>819</v>
      </c>
      <c r="B610" s="29" t="s">
        <v>216</v>
      </c>
      <c r="C610" s="25">
        <v>25000</v>
      </c>
      <c r="D610" s="25">
        <v>25000</v>
      </c>
      <c r="E610" s="25">
        <v>15875.07</v>
      </c>
      <c r="F610" s="38">
        <v>25000</v>
      </c>
      <c r="G610" s="38">
        <v>6913.36</v>
      </c>
      <c r="H610" s="38">
        <v>11395.86</v>
      </c>
      <c r="I610" s="38">
        <v>23000</v>
      </c>
      <c r="J610" s="25">
        <v>14756.62</v>
      </c>
      <c r="K610" s="25">
        <v>20000</v>
      </c>
      <c r="L610" s="25">
        <v>11643.33</v>
      </c>
      <c r="M610" s="25">
        <v>17189.330000000002</v>
      </c>
      <c r="N610" s="25">
        <v>18000</v>
      </c>
      <c r="O610" s="25">
        <v>13872.16</v>
      </c>
      <c r="P610" s="25">
        <v>15000</v>
      </c>
      <c r="Q610" s="25">
        <v>9898.65</v>
      </c>
      <c r="R610" s="25">
        <v>18000</v>
      </c>
      <c r="S610" s="25">
        <v>12973.94</v>
      </c>
      <c r="U610" s="25">
        <v>15000</v>
      </c>
      <c r="V610" s="25">
        <v>20294.57</v>
      </c>
      <c r="W610" s="25">
        <v>23000</v>
      </c>
      <c r="X610" s="25">
        <v>16103.25</v>
      </c>
      <c r="Y610" s="25">
        <v>23000</v>
      </c>
      <c r="Z610" s="25">
        <v>11457.12</v>
      </c>
      <c r="AA610" s="25">
        <v>24000</v>
      </c>
      <c r="AB610" s="26">
        <v>10563.67</v>
      </c>
      <c r="AC610" s="136">
        <v>25000</v>
      </c>
    </row>
    <row r="611" spans="1:32" x14ac:dyDescent="0.25">
      <c r="A611" s="28" t="s">
        <v>820</v>
      </c>
      <c r="B611" s="29" t="s">
        <v>206</v>
      </c>
      <c r="C611" s="25">
        <v>3500</v>
      </c>
      <c r="D611" s="25">
        <v>3500</v>
      </c>
      <c r="E611" s="25">
        <v>3460.14</v>
      </c>
      <c r="F611" s="25">
        <v>3500</v>
      </c>
      <c r="G611" s="25">
        <v>2229.98</v>
      </c>
      <c r="H611" s="25">
        <v>3443.11</v>
      </c>
      <c r="I611" s="25">
        <v>3500</v>
      </c>
      <c r="J611" s="25">
        <v>3531.76</v>
      </c>
      <c r="K611" s="25">
        <v>3500</v>
      </c>
      <c r="L611" s="25">
        <v>2577.1</v>
      </c>
      <c r="M611" s="25">
        <v>3598.82</v>
      </c>
      <c r="N611" s="25">
        <v>3500</v>
      </c>
      <c r="O611" s="25">
        <v>3490.13</v>
      </c>
      <c r="P611" s="25">
        <v>3500</v>
      </c>
      <c r="Q611" s="25">
        <v>2751.2</v>
      </c>
      <c r="R611" s="25">
        <v>3500</v>
      </c>
      <c r="S611" s="25">
        <v>2545.7199999999998</v>
      </c>
      <c r="U611" s="25">
        <v>3500</v>
      </c>
      <c r="V611" s="25">
        <v>2798.28</v>
      </c>
      <c r="W611" s="25">
        <v>3500</v>
      </c>
      <c r="X611" s="25">
        <v>2922.45</v>
      </c>
      <c r="Y611" s="25">
        <v>3500</v>
      </c>
      <c r="Z611" s="25">
        <v>2929.29</v>
      </c>
      <c r="AA611" s="25">
        <v>3500</v>
      </c>
      <c r="AB611" s="26">
        <v>2751.54</v>
      </c>
      <c r="AC611" s="136">
        <v>4000</v>
      </c>
    </row>
    <row r="612" spans="1:32" x14ac:dyDescent="0.25">
      <c r="A612" s="28" t="s">
        <v>821</v>
      </c>
      <c r="B612" s="29" t="s">
        <v>208</v>
      </c>
      <c r="C612" s="25">
        <v>1100</v>
      </c>
      <c r="D612" s="25">
        <v>1100</v>
      </c>
      <c r="E612" s="25">
        <v>1147</v>
      </c>
      <c r="F612" s="38">
        <v>1300</v>
      </c>
      <c r="G612" s="38">
        <v>860.25</v>
      </c>
      <c r="H612" s="38">
        <v>1147</v>
      </c>
      <c r="I612" s="38">
        <v>1300</v>
      </c>
      <c r="J612" s="25">
        <v>1175.08</v>
      </c>
      <c r="K612" s="25">
        <v>1300</v>
      </c>
      <c r="L612" s="25">
        <v>970.41</v>
      </c>
      <c r="M612" s="25">
        <v>1293.8800000000001</v>
      </c>
      <c r="N612" s="25">
        <v>1300</v>
      </c>
      <c r="O612" s="25">
        <v>1293.8800000000001</v>
      </c>
      <c r="P612" s="25">
        <v>1300</v>
      </c>
      <c r="Q612" s="25">
        <v>1293.8800000000001</v>
      </c>
      <c r="R612" s="25">
        <v>1300</v>
      </c>
      <c r="S612" s="25">
        <v>11379.61</v>
      </c>
      <c r="U612" s="25">
        <v>1300</v>
      </c>
      <c r="V612" s="25">
        <v>1434.92</v>
      </c>
      <c r="W612" s="25">
        <v>1300</v>
      </c>
      <c r="X612" s="25">
        <v>1434.92</v>
      </c>
      <c r="Y612" s="25">
        <v>1300</v>
      </c>
      <c r="Z612" s="25">
        <v>1329.4</v>
      </c>
      <c r="AA612" s="25">
        <v>1500</v>
      </c>
      <c r="AB612" s="26">
        <v>1452.83</v>
      </c>
      <c r="AC612" s="136">
        <v>1750</v>
      </c>
    </row>
    <row r="613" spans="1:32" x14ac:dyDescent="0.25">
      <c r="A613" s="28" t="s">
        <v>822</v>
      </c>
      <c r="B613" s="29" t="s">
        <v>210</v>
      </c>
      <c r="C613" s="25">
        <v>600</v>
      </c>
      <c r="D613" s="25">
        <v>600</v>
      </c>
      <c r="E613" s="25">
        <v>879.6</v>
      </c>
      <c r="F613" s="25">
        <v>600</v>
      </c>
      <c r="G613" s="25">
        <v>553.5</v>
      </c>
      <c r="H613" s="25">
        <v>738</v>
      </c>
      <c r="I613" s="25">
        <v>600</v>
      </c>
      <c r="J613" s="25">
        <v>738</v>
      </c>
      <c r="K613" s="25">
        <v>700</v>
      </c>
      <c r="L613" s="25">
        <v>553.5</v>
      </c>
      <c r="M613" s="25">
        <v>738</v>
      </c>
      <c r="N613" s="25">
        <v>700</v>
      </c>
      <c r="O613" s="25">
        <v>738</v>
      </c>
      <c r="P613" s="25">
        <v>750</v>
      </c>
      <c r="Q613" s="25">
        <v>738</v>
      </c>
      <c r="R613" s="25">
        <v>700</v>
      </c>
      <c r="S613" s="25">
        <v>738</v>
      </c>
      <c r="U613" s="25">
        <v>750</v>
      </c>
      <c r="V613" s="25">
        <v>738</v>
      </c>
      <c r="W613" s="25">
        <v>750</v>
      </c>
      <c r="X613" s="25">
        <v>820.8</v>
      </c>
      <c r="Y613" s="25">
        <v>750</v>
      </c>
      <c r="Z613" s="25">
        <v>636</v>
      </c>
      <c r="AA613" s="25">
        <v>750</v>
      </c>
      <c r="AB613" s="26">
        <v>769.4</v>
      </c>
      <c r="AC613" s="136">
        <v>1000</v>
      </c>
    </row>
    <row r="614" spans="1:32" x14ac:dyDescent="0.25">
      <c r="A614" s="107"/>
      <c r="B614" s="108" t="s">
        <v>24</v>
      </c>
      <c r="C614" s="34">
        <f t="shared" ref="C614:R614" si="437">SUM(C610:C613)</f>
        <v>30200</v>
      </c>
      <c r="D614" s="34">
        <f t="shared" si="437"/>
        <v>30200</v>
      </c>
      <c r="E614" s="34">
        <f t="shared" si="437"/>
        <v>21361.809999999998</v>
      </c>
      <c r="F614" s="34">
        <f t="shared" si="437"/>
        <v>30400</v>
      </c>
      <c r="G614" s="34">
        <f t="shared" si="437"/>
        <v>10557.09</v>
      </c>
      <c r="H614" s="34">
        <f t="shared" si="437"/>
        <v>16723.97</v>
      </c>
      <c r="I614" s="34">
        <f t="shared" si="437"/>
        <v>28400</v>
      </c>
      <c r="J614" s="34">
        <f t="shared" si="437"/>
        <v>20201.46</v>
      </c>
      <c r="K614" s="34">
        <f t="shared" si="437"/>
        <v>25500</v>
      </c>
      <c r="L614" s="34">
        <f t="shared" si="437"/>
        <v>15744.34</v>
      </c>
      <c r="M614" s="34">
        <f t="shared" si="437"/>
        <v>22820.030000000002</v>
      </c>
      <c r="N614" s="34">
        <f t="shared" si="437"/>
        <v>23500</v>
      </c>
      <c r="O614" s="34">
        <f t="shared" si="437"/>
        <v>19394.170000000002</v>
      </c>
      <c r="P614" s="34">
        <f t="shared" si="437"/>
        <v>20550</v>
      </c>
      <c r="Q614" s="34">
        <f t="shared" si="437"/>
        <v>14681.73</v>
      </c>
      <c r="R614" s="34">
        <f t="shared" si="437"/>
        <v>23500</v>
      </c>
      <c r="S614" s="37">
        <f>SUM(S610:S613)</f>
        <v>27637.27</v>
      </c>
      <c r="U614" s="37">
        <f t="shared" ref="U614:X614" si="438">SUM(U610:U613)</f>
        <v>20550</v>
      </c>
      <c r="V614" s="37">
        <f t="shared" si="438"/>
        <v>25265.769999999997</v>
      </c>
      <c r="W614" s="37">
        <f t="shared" si="438"/>
        <v>28550</v>
      </c>
      <c r="X614" s="37">
        <f t="shared" si="438"/>
        <v>21281.420000000002</v>
      </c>
      <c r="Y614" s="37">
        <f t="shared" ref="Y614:Z614" si="439">SUM(Y610:Y613)</f>
        <v>28550</v>
      </c>
      <c r="Z614" s="37">
        <f t="shared" si="439"/>
        <v>16351.81</v>
      </c>
      <c r="AA614" s="37">
        <f t="shared" ref="AA614:AF614" si="440">SUM(AA610:AA613)</f>
        <v>29750</v>
      </c>
      <c r="AB614" s="35">
        <f t="shared" si="440"/>
        <v>15537.439999999999</v>
      </c>
      <c r="AC614" s="137">
        <f t="shared" si="440"/>
        <v>31750</v>
      </c>
      <c r="AD614" s="137">
        <f t="shared" si="440"/>
        <v>0</v>
      </c>
      <c r="AE614" s="137">
        <f t="shared" si="440"/>
        <v>0</v>
      </c>
      <c r="AF614" s="36">
        <f t="shared" si="440"/>
        <v>0</v>
      </c>
    </row>
    <row r="615" spans="1:32" x14ac:dyDescent="0.25">
      <c r="A615" s="51"/>
      <c r="B615" s="52" t="s">
        <v>823</v>
      </c>
      <c r="C615" s="53">
        <f t="shared" ref="C615:S615" si="441">SUM(C608+C614)</f>
        <v>34200</v>
      </c>
      <c r="D615" s="53">
        <f t="shared" si="441"/>
        <v>34200</v>
      </c>
      <c r="E615" s="53">
        <f t="shared" si="441"/>
        <v>25064.129999999997</v>
      </c>
      <c r="F615" s="53">
        <f t="shared" si="441"/>
        <v>34400</v>
      </c>
      <c r="G615" s="53">
        <f t="shared" si="441"/>
        <v>13718.84</v>
      </c>
      <c r="H615" s="53">
        <f t="shared" si="441"/>
        <v>20526.370000000003</v>
      </c>
      <c r="I615" s="53">
        <f t="shared" si="441"/>
        <v>32400</v>
      </c>
      <c r="J615" s="53">
        <f t="shared" si="441"/>
        <v>24090.699999999997</v>
      </c>
      <c r="K615" s="53">
        <f t="shared" si="441"/>
        <v>29900</v>
      </c>
      <c r="L615" s="53">
        <f t="shared" si="441"/>
        <v>20125.53</v>
      </c>
      <c r="M615" s="53">
        <f t="shared" si="441"/>
        <v>28212.950000000004</v>
      </c>
      <c r="N615" s="53">
        <f t="shared" si="441"/>
        <v>28500</v>
      </c>
      <c r="O615" s="53">
        <f t="shared" si="441"/>
        <v>23538.600000000002</v>
      </c>
      <c r="P615" s="53">
        <f t="shared" si="441"/>
        <v>26550</v>
      </c>
      <c r="Q615" s="53">
        <f t="shared" si="441"/>
        <v>18432.64</v>
      </c>
      <c r="R615" s="53">
        <f t="shared" si="441"/>
        <v>29500</v>
      </c>
      <c r="S615" s="53">
        <f t="shared" si="441"/>
        <v>31534.12</v>
      </c>
      <c r="T615" s="8">
        <f>(P615-N615)/N615</f>
        <v>-6.8421052631578952E-2</v>
      </c>
      <c r="U615" s="53">
        <f t="shared" ref="U615:X615" si="442">SUM(U608+U614)</f>
        <v>26550</v>
      </c>
      <c r="V615" s="53">
        <f t="shared" si="442"/>
        <v>29809.159999999996</v>
      </c>
      <c r="W615" s="53">
        <f t="shared" si="442"/>
        <v>89525</v>
      </c>
      <c r="X615" s="53">
        <f t="shared" si="442"/>
        <v>82415.259999999995</v>
      </c>
      <c r="Y615" s="53">
        <f t="shared" ref="Y615:Z615" si="443">SUM(Y608+Y614)</f>
        <v>37550</v>
      </c>
      <c r="Z615" s="53">
        <f t="shared" si="443"/>
        <v>22291.439999999999</v>
      </c>
      <c r="AA615" s="53">
        <f t="shared" ref="AA615:AF615" si="444">SUM(AA608+AA614)</f>
        <v>38750</v>
      </c>
      <c r="AB615" s="54">
        <f t="shared" si="444"/>
        <v>21667.48</v>
      </c>
      <c r="AC615" s="139">
        <f t="shared" si="444"/>
        <v>40750</v>
      </c>
      <c r="AD615" s="139">
        <f t="shared" si="444"/>
        <v>0</v>
      </c>
      <c r="AE615" s="139">
        <f t="shared" si="444"/>
        <v>0</v>
      </c>
      <c r="AF615" s="55">
        <f t="shared" si="444"/>
        <v>0</v>
      </c>
    </row>
    <row r="616" spans="1:32" x14ac:dyDescent="0.25">
      <c r="A616" s="51"/>
      <c r="B616" s="52" t="s">
        <v>824</v>
      </c>
      <c r="C616" s="53">
        <f t="shared" ref="C616:Q616" si="445">SUM(C519+C529+C579+C604+C615+C540)</f>
        <v>461471</v>
      </c>
      <c r="D616" s="53">
        <f t="shared" si="445"/>
        <v>435246</v>
      </c>
      <c r="E616" s="53">
        <f t="shared" si="445"/>
        <v>438420.31</v>
      </c>
      <c r="F616" s="53">
        <f t="shared" si="445"/>
        <v>484338</v>
      </c>
      <c r="G616" s="53">
        <f t="shared" si="445"/>
        <v>322771.05000000005</v>
      </c>
      <c r="H616" s="53">
        <f t="shared" si="445"/>
        <v>450096.05</v>
      </c>
      <c r="I616" s="53">
        <f t="shared" si="445"/>
        <v>500816.5</v>
      </c>
      <c r="J616" s="53">
        <f t="shared" si="445"/>
        <v>482971.29000000004</v>
      </c>
      <c r="K616" s="53">
        <f t="shared" si="445"/>
        <v>523155.76</v>
      </c>
      <c r="L616" s="53">
        <f t="shared" si="445"/>
        <v>394326.6700000001</v>
      </c>
      <c r="M616" s="53">
        <f t="shared" si="445"/>
        <v>502310.43</v>
      </c>
      <c r="N616" s="53">
        <f t="shared" si="445"/>
        <v>538319.16999999993</v>
      </c>
      <c r="O616" s="53">
        <f t="shared" si="445"/>
        <v>516423.41</v>
      </c>
      <c r="P616" s="53">
        <f t="shared" si="445"/>
        <v>576661</v>
      </c>
      <c r="Q616" s="53">
        <f t="shared" si="445"/>
        <v>383329.68</v>
      </c>
      <c r="R616" s="53">
        <f t="shared" ref="R616:S616" si="446">SUM(R519+R529+R579+R604+R615+R540)</f>
        <v>521320</v>
      </c>
      <c r="S616" s="53">
        <f t="shared" si="446"/>
        <v>455665.24000000005</v>
      </c>
      <c r="T616" s="8">
        <f>(P616-N616)/N616</f>
        <v>7.1225087525677522E-2</v>
      </c>
      <c r="U616" s="53">
        <f t="shared" ref="U616:X616" si="447">SUM(U519+U529+U579+U604+U615+U540)</f>
        <v>574298</v>
      </c>
      <c r="V616" s="53">
        <f t="shared" si="447"/>
        <v>562258</v>
      </c>
      <c r="W616" s="53">
        <f t="shared" si="447"/>
        <v>705911</v>
      </c>
      <c r="X616" s="53">
        <f t="shared" si="447"/>
        <v>666212.84000000008</v>
      </c>
      <c r="Y616" s="53">
        <f t="shared" ref="Y616:Z616" si="448">SUM(Y519+Y529+Y579+Y604+Y615+Y540)</f>
        <v>688841</v>
      </c>
      <c r="Z616" s="53">
        <f t="shared" si="448"/>
        <v>560091.27</v>
      </c>
      <c r="AA616" s="53">
        <f t="shared" ref="AA616:AF616" si="449">SUM(AA519+AA529+AA579+AA604+AA615+AA540)</f>
        <v>762633</v>
      </c>
      <c r="AB616" s="53">
        <f t="shared" si="449"/>
        <v>609004.44999999995</v>
      </c>
      <c r="AC616" s="139">
        <f t="shared" si="449"/>
        <v>897484.24</v>
      </c>
      <c r="AD616" s="139">
        <f t="shared" si="449"/>
        <v>0</v>
      </c>
      <c r="AE616" s="139">
        <f t="shared" si="449"/>
        <v>0</v>
      </c>
      <c r="AF616" s="55">
        <f t="shared" si="449"/>
        <v>0</v>
      </c>
    </row>
    <row r="617" spans="1:32" x14ac:dyDescent="0.25">
      <c r="A617" s="28" t="s">
        <v>825</v>
      </c>
      <c r="B617" s="57" t="s">
        <v>826</v>
      </c>
      <c r="C617" s="25"/>
      <c r="D617" s="25"/>
      <c r="E617" s="25"/>
    </row>
    <row r="618" spans="1:32" x14ac:dyDescent="0.25">
      <c r="A618" s="28" t="s">
        <v>827</v>
      </c>
      <c r="B618" s="78" t="s">
        <v>392</v>
      </c>
      <c r="C618" s="25"/>
      <c r="D618" s="25"/>
      <c r="E618" s="25"/>
    </row>
    <row r="619" spans="1:32" x14ac:dyDescent="0.25">
      <c r="A619" s="28" t="s">
        <v>828</v>
      </c>
      <c r="B619" s="29" t="s">
        <v>829</v>
      </c>
      <c r="C619" s="112">
        <v>28000</v>
      </c>
      <c r="D619" s="25">
        <v>33280</v>
      </c>
      <c r="E619" s="25">
        <v>32741.53</v>
      </c>
      <c r="F619" s="25">
        <v>34598</v>
      </c>
      <c r="G619" s="25">
        <v>26112</v>
      </c>
      <c r="H619" s="25">
        <v>34598.400000000001</v>
      </c>
      <c r="I619" s="25">
        <v>34285</v>
      </c>
      <c r="J619" s="25">
        <v>33230.22</v>
      </c>
      <c r="K619" s="25">
        <v>34971</v>
      </c>
      <c r="L619" s="25">
        <v>22341.95</v>
      </c>
      <c r="M619" s="25">
        <v>24826.21</v>
      </c>
      <c r="N619" s="25">
        <v>28636</v>
      </c>
      <c r="O619" s="25">
        <v>27020.2</v>
      </c>
      <c r="P619" s="25">
        <v>30992</v>
      </c>
      <c r="Q619" s="25">
        <v>30876.400000000001</v>
      </c>
      <c r="R619" s="25">
        <v>30814</v>
      </c>
      <c r="S619" s="25">
        <v>31267.96</v>
      </c>
      <c r="U619" s="25">
        <v>31119</v>
      </c>
      <c r="V619" s="25">
        <v>30850.6</v>
      </c>
      <c r="W619" s="25">
        <v>35500</v>
      </c>
      <c r="X619" s="25">
        <v>36260.89</v>
      </c>
      <c r="Y619" s="25">
        <v>37803</v>
      </c>
      <c r="Z619" s="25">
        <v>37969.78</v>
      </c>
      <c r="AA619" s="25">
        <v>39301</v>
      </c>
      <c r="AB619" s="26">
        <v>36695.599999999999</v>
      </c>
      <c r="AC619" s="136">
        <v>41156</v>
      </c>
    </row>
    <row r="620" spans="1:32" x14ac:dyDescent="0.25">
      <c r="A620" s="28" t="s">
        <v>830</v>
      </c>
      <c r="B620" s="29" t="s">
        <v>731</v>
      </c>
      <c r="C620" s="25">
        <v>8700</v>
      </c>
      <c r="D620" s="25">
        <v>7500</v>
      </c>
      <c r="E620" s="25">
        <v>2163.12</v>
      </c>
      <c r="F620" s="25">
        <v>7500</v>
      </c>
      <c r="G620" s="25">
        <v>530.16999999999996</v>
      </c>
      <c r="H620" s="25">
        <v>619.48</v>
      </c>
      <c r="I620" s="25">
        <v>4000</v>
      </c>
      <c r="J620" s="25">
        <v>1533.43</v>
      </c>
      <c r="K620" s="25">
        <v>4000</v>
      </c>
      <c r="L620" s="25">
        <v>6201.88</v>
      </c>
      <c r="M620" s="25">
        <v>7367.95</v>
      </c>
      <c r="N620" s="25">
        <v>5000</v>
      </c>
      <c r="O620" s="25">
        <v>6398.06</v>
      </c>
      <c r="P620" s="25">
        <v>5000</v>
      </c>
      <c r="Q620" s="25">
        <v>4626.8100000000004</v>
      </c>
      <c r="R620" s="25">
        <v>5000</v>
      </c>
      <c r="S620" s="25">
        <v>4706.8100000000004</v>
      </c>
      <c r="U620" s="25">
        <v>5000</v>
      </c>
      <c r="V620" s="25">
        <v>6150.78</v>
      </c>
      <c r="W620" s="25">
        <v>6000</v>
      </c>
      <c r="X620" s="25">
        <v>2247.6</v>
      </c>
      <c r="Y620" s="25">
        <v>0</v>
      </c>
      <c r="Z620" s="25">
        <v>6507.23</v>
      </c>
      <c r="AA620" s="25">
        <v>0</v>
      </c>
      <c r="AB620" s="26">
        <v>6792</v>
      </c>
      <c r="AC620" s="136">
        <v>0</v>
      </c>
    </row>
    <row r="621" spans="1:32" x14ac:dyDescent="0.25">
      <c r="A621" s="28" t="s">
        <v>831</v>
      </c>
      <c r="B621" s="29" t="s">
        <v>427</v>
      </c>
      <c r="C621" s="25"/>
      <c r="D621" s="25"/>
      <c r="E621" s="25"/>
      <c r="F621" s="25"/>
      <c r="G621" s="25"/>
      <c r="V621" s="25">
        <v>960.43</v>
      </c>
      <c r="X621" s="25">
        <v>4834.84</v>
      </c>
      <c r="Y621" s="25">
        <v>7000</v>
      </c>
      <c r="Z621" s="25">
        <v>2293.56</v>
      </c>
      <c r="AA621" s="25">
        <v>7500</v>
      </c>
      <c r="AB621" s="26">
        <v>0</v>
      </c>
      <c r="AC621" s="136">
        <v>7500</v>
      </c>
    </row>
    <row r="622" spans="1:32" x14ac:dyDescent="0.25">
      <c r="A622" s="107"/>
      <c r="B622" s="113" t="s">
        <v>832</v>
      </c>
      <c r="C622" s="34">
        <f t="shared" ref="C622:R622" si="450">SUM(C619:C620)</f>
        <v>36700</v>
      </c>
      <c r="D622" s="34">
        <f t="shared" si="450"/>
        <v>40780</v>
      </c>
      <c r="E622" s="34">
        <f t="shared" si="450"/>
        <v>34904.65</v>
      </c>
      <c r="F622" s="34">
        <f t="shared" si="450"/>
        <v>42098</v>
      </c>
      <c r="G622" s="34">
        <f t="shared" si="450"/>
        <v>26642.17</v>
      </c>
      <c r="H622" s="34">
        <f t="shared" si="450"/>
        <v>35217.880000000005</v>
      </c>
      <c r="I622" s="34">
        <f t="shared" si="450"/>
        <v>38285</v>
      </c>
      <c r="J622" s="34">
        <f t="shared" si="450"/>
        <v>34763.65</v>
      </c>
      <c r="K622" s="34">
        <f t="shared" si="450"/>
        <v>38971</v>
      </c>
      <c r="L622" s="34">
        <f t="shared" si="450"/>
        <v>28543.83</v>
      </c>
      <c r="M622" s="34">
        <f t="shared" si="450"/>
        <v>32194.16</v>
      </c>
      <c r="N622" s="34">
        <f t="shared" si="450"/>
        <v>33636</v>
      </c>
      <c r="O622" s="34">
        <f t="shared" si="450"/>
        <v>33418.26</v>
      </c>
      <c r="P622" s="34">
        <f t="shared" si="450"/>
        <v>35992</v>
      </c>
      <c r="Q622" s="34">
        <f t="shared" si="450"/>
        <v>35503.21</v>
      </c>
      <c r="R622" s="34">
        <f t="shared" si="450"/>
        <v>35814</v>
      </c>
      <c r="S622" s="37">
        <f>SUM(S619:S620)</f>
        <v>35974.769999999997</v>
      </c>
      <c r="U622" s="37">
        <f t="shared" ref="U622:W622" si="451">SUM(U619:U620)</f>
        <v>36119</v>
      </c>
      <c r="V622" s="37">
        <f t="shared" si="451"/>
        <v>37001.379999999997</v>
      </c>
      <c r="W622" s="37">
        <f t="shared" si="451"/>
        <v>41500</v>
      </c>
      <c r="X622" s="37">
        <f>SUM(X619:X621)</f>
        <v>43343.33</v>
      </c>
      <c r="Y622" s="37">
        <f>SUM(Y619:Y621)</f>
        <v>44803</v>
      </c>
      <c r="Z622" s="37">
        <f>SUM(Z619:Z621)</f>
        <v>46770.569999999992</v>
      </c>
      <c r="AA622" s="37">
        <f t="shared" ref="AA622:AF622" si="452">SUM(AA619:AA621)</f>
        <v>46801</v>
      </c>
      <c r="AB622" s="35">
        <f t="shared" si="452"/>
        <v>43487.6</v>
      </c>
      <c r="AC622" s="137">
        <f t="shared" si="452"/>
        <v>48656</v>
      </c>
      <c r="AD622" s="137">
        <f t="shared" si="452"/>
        <v>0</v>
      </c>
      <c r="AE622" s="137">
        <f t="shared" si="452"/>
        <v>0</v>
      </c>
      <c r="AF622" s="36">
        <f t="shared" si="452"/>
        <v>0</v>
      </c>
    </row>
    <row r="623" spans="1:32" x14ac:dyDescent="0.25">
      <c r="A623" s="28" t="s">
        <v>833</v>
      </c>
      <c r="B623" s="29" t="s">
        <v>834</v>
      </c>
      <c r="C623" s="25"/>
      <c r="D623" s="25"/>
      <c r="E623" s="25"/>
      <c r="F623" s="25"/>
      <c r="G623" s="25"/>
    </row>
    <row r="624" spans="1:32" x14ac:dyDescent="0.25">
      <c r="A624" s="28" t="s">
        <v>835</v>
      </c>
      <c r="B624" s="29" t="s">
        <v>836</v>
      </c>
      <c r="C624" s="25">
        <v>0</v>
      </c>
      <c r="D624" s="25">
        <v>430</v>
      </c>
      <c r="E624" s="25">
        <v>0</v>
      </c>
      <c r="F624" s="25">
        <v>0</v>
      </c>
      <c r="G624" s="25">
        <v>0</v>
      </c>
      <c r="H624" s="25">
        <v>0</v>
      </c>
      <c r="I624" s="25">
        <v>0</v>
      </c>
      <c r="J624" s="25">
        <v>0</v>
      </c>
      <c r="K624" s="25">
        <v>0</v>
      </c>
      <c r="L624" s="25">
        <v>0</v>
      </c>
      <c r="M624" s="25">
        <v>0</v>
      </c>
      <c r="N624" s="25">
        <v>0</v>
      </c>
      <c r="O624" s="25">
        <v>0</v>
      </c>
      <c r="P624" s="25">
        <v>0</v>
      </c>
      <c r="Q624" s="25">
        <v>0</v>
      </c>
      <c r="R624" s="25">
        <v>0</v>
      </c>
      <c r="S624" s="25">
        <v>0</v>
      </c>
      <c r="U624" s="25">
        <v>0</v>
      </c>
      <c r="W624" s="25">
        <v>0</v>
      </c>
      <c r="X624" s="25">
        <v>0</v>
      </c>
      <c r="Y624" s="25">
        <v>0</v>
      </c>
      <c r="Z624" s="25">
        <v>0</v>
      </c>
      <c r="AA624" s="25">
        <v>0</v>
      </c>
      <c r="AB624" s="26">
        <v>0</v>
      </c>
      <c r="AC624" s="136">
        <v>0</v>
      </c>
    </row>
    <row r="625" spans="1:32" x14ac:dyDescent="0.25">
      <c r="A625" s="28" t="s">
        <v>837</v>
      </c>
      <c r="B625" s="29" t="s">
        <v>624</v>
      </c>
      <c r="C625" s="25">
        <v>0</v>
      </c>
      <c r="D625" s="25">
        <v>0</v>
      </c>
      <c r="E625" s="25">
        <v>0</v>
      </c>
      <c r="F625" s="25">
        <v>0</v>
      </c>
      <c r="G625" s="25">
        <v>0</v>
      </c>
      <c r="H625" s="25">
        <v>0</v>
      </c>
      <c r="I625" s="25">
        <v>0</v>
      </c>
      <c r="J625" s="25">
        <v>0</v>
      </c>
      <c r="K625" s="25">
        <v>0</v>
      </c>
      <c r="L625" s="25">
        <v>0</v>
      </c>
      <c r="M625" s="25">
        <v>0</v>
      </c>
      <c r="N625" s="25">
        <v>0</v>
      </c>
      <c r="O625" s="25">
        <v>0</v>
      </c>
      <c r="P625" s="25">
        <v>0</v>
      </c>
      <c r="Q625" s="25">
        <v>0</v>
      </c>
      <c r="R625" s="25">
        <v>0</v>
      </c>
      <c r="S625" s="25">
        <v>0</v>
      </c>
      <c r="U625" s="25">
        <v>0</v>
      </c>
      <c r="W625" s="25">
        <v>0</v>
      </c>
      <c r="X625" s="25">
        <v>0</v>
      </c>
      <c r="Y625" s="25">
        <v>0</v>
      </c>
      <c r="Z625" s="25">
        <v>0</v>
      </c>
      <c r="AA625" s="25">
        <v>0</v>
      </c>
      <c r="AB625" s="26">
        <v>0</v>
      </c>
      <c r="AC625" s="136">
        <v>0</v>
      </c>
    </row>
    <row r="626" spans="1:32" x14ac:dyDescent="0.25">
      <c r="A626" s="28" t="s">
        <v>838</v>
      </c>
      <c r="B626" s="29" t="s">
        <v>839</v>
      </c>
      <c r="C626" s="25">
        <v>2500</v>
      </c>
      <c r="D626" s="25">
        <v>3500</v>
      </c>
      <c r="E626" s="25">
        <v>669.16</v>
      </c>
      <c r="F626" s="25">
        <v>3500</v>
      </c>
      <c r="G626" s="25">
        <v>0</v>
      </c>
      <c r="H626" s="25">
        <v>0</v>
      </c>
      <c r="I626" s="25">
        <v>0</v>
      </c>
      <c r="J626" s="25">
        <v>0</v>
      </c>
      <c r="K626" s="25">
        <v>0</v>
      </c>
      <c r="L626" s="25">
        <v>0</v>
      </c>
      <c r="M626" s="25">
        <v>0</v>
      </c>
      <c r="N626" s="25">
        <v>0</v>
      </c>
      <c r="O626" s="25">
        <v>0</v>
      </c>
      <c r="P626" s="25">
        <v>0</v>
      </c>
      <c r="Q626" s="25">
        <v>0</v>
      </c>
      <c r="R626" s="25">
        <v>0</v>
      </c>
      <c r="S626" s="25">
        <v>0</v>
      </c>
      <c r="U626" s="25">
        <v>0</v>
      </c>
      <c r="W626" s="25">
        <v>0</v>
      </c>
      <c r="X626" s="25">
        <v>0</v>
      </c>
      <c r="Y626" s="25">
        <v>0</v>
      </c>
      <c r="Z626" s="25">
        <v>0</v>
      </c>
      <c r="AA626" s="25">
        <v>0</v>
      </c>
      <c r="AB626" s="26">
        <v>0</v>
      </c>
      <c r="AC626" s="136">
        <v>0</v>
      </c>
    </row>
    <row r="627" spans="1:32" x14ac:dyDescent="0.25">
      <c r="A627" s="28" t="s">
        <v>840</v>
      </c>
      <c r="B627" s="29" t="s">
        <v>841</v>
      </c>
      <c r="C627" s="25">
        <v>4600</v>
      </c>
      <c r="D627" s="25">
        <v>4600</v>
      </c>
      <c r="E627" s="25">
        <v>3870</v>
      </c>
      <c r="F627" s="25">
        <v>4600</v>
      </c>
      <c r="G627" s="25">
        <v>1484</v>
      </c>
      <c r="H627" s="25">
        <v>1484</v>
      </c>
      <c r="I627" s="25">
        <v>1800</v>
      </c>
      <c r="J627" s="25">
        <v>1484</v>
      </c>
      <c r="K627" s="25">
        <v>1500</v>
      </c>
      <c r="L627" s="25">
        <v>1635</v>
      </c>
      <c r="M627" s="25">
        <v>1635</v>
      </c>
      <c r="N627" s="25">
        <v>1635</v>
      </c>
      <c r="O627" s="25">
        <v>1922</v>
      </c>
      <c r="P627" s="25">
        <v>1635</v>
      </c>
      <c r="Q627" s="25">
        <v>2009</v>
      </c>
      <c r="R627" s="25">
        <v>2009</v>
      </c>
      <c r="S627" s="25">
        <v>2266</v>
      </c>
      <c r="U627" s="25">
        <v>2266</v>
      </c>
      <c r="V627" s="25">
        <v>2573</v>
      </c>
      <c r="W627" s="25">
        <v>2600</v>
      </c>
      <c r="X627" s="25">
        <v>2986</v>
      </c>
      <c r="Y627" s="25">
        <v>3000</v>
      </c>
      <c r="Z627" s="25">
        <v>2985</v>
      </c>
      <c r="AA627" s="25">
        <v>3000</v>
      </c>
      <c r="AB627" s="26">
        <v>3055</v>
      </c>
      <c r="AC627" s="136">
        <v>3200</v>
      </c>
    </row>
    <row r="628" spans="1:32" x14ac:dyDescent="0.25">
      <c r="A628" s="28" t="s">
        <v>842</v>
      </c>
      <c r="B628" s="29" t="s">
        <v>843</v>
      </c>
      <c r="C628" s="25">
        <v>1000</v>
      </c>
      <c r="D628" s="25">
        <v>750</v>
      </c>
      <c r="E628" s="25">
        <v>104.95</v>
      </c>
      <c r="F628" s="25">
        <v>750</v>
      </c>
      <c r="G628" s="25">
        <v>1580</v>
      </c>
      <c r="H628" s="25">
        <v>1580</v>
      </c>
      <c r="I628" s="25">
        <v>1600</v>
      </c>
      <c r="J628" s="25">
        <v>1750</v>
      </c>
      <c r="K628" s="25">
        <v>1600</v>
      </c>
      <c r="L628" s="25">
        <v>161.94999999999999</v>
      </c>
      <c r="M628" s="25">
        <v>2603.4299999999998</v>
      </c>
      <c r="N628" s="25">
        <v>2000</v>
      </c>
      <c r="O628" s="25">
        <v>2400</v>
      </c>
      <c r="P628" s="25">
        <v>2700</v>
      </c>
      <c r="Q628" s="25">
        <v>2419.4299999999998</v>
      </c>
      <c r="R628" s="25">
        <v>2700</v>
      </c>
      <c r="S628" s="25">
        <v>2803.41</v>
      </c>
      <c r="U628" s="25">
        <v>3200</v>
      </c>
      <c r="V628" s="25">
        <v>3153.73</v>
      </c>
      <c r="W628" s="25">
        <v>3200</v>
      </c>
      <c r="X628" s="25">
        <v>3325</v>
      </c>
      <c r="Y628" s="25">
        <v>3500</v>
      </c>
      <c r="Z628" s="25">
        <v>0</v>
      </c>
      <c r="AA628" s="25">
        <v>4000</v>
      </c>
      <c r="AB628" s="26">
        <v>0</v>
      </c>
      <c r="AC628" s="136">
        <v>4000</v>
      </c>
    </row>
    <row r="629" spans="1:32" x14ac:dyDescent="0.25">
      <c r="A629" s="28" t="s">
        <v>844</v>
      </c>
      <c r="B629" s="29" t="s">
        <v>845</v>
      </c>
      <c r="C629" s="25">
        <v>3000</v>
      </c>
      <c r="D629" s="25">
        <v>1500</v>
      </c>
      <c r="E629" s="25">
        <v>4799.46</v>
      </c>
      <c r="F629" s="25">
        <v>2000</v>
      </c>
      <c r="G629" s="25">
        <v>2021.37</v>
      </c>
      <c r="H629" s="25">
        <v>2431.37</v>
      </c>
      <c r="I629" s="25">
        <v>4500</v>
      </c>
      <c r="J629" s="25">
        <v>2243.29</v>
      </c>
      <c r="K629" s="25">
        <v>5000</v>
      </c>
      <c r="L629" s="25">
        <v>3143.12</v>
      </c>
      <c r="M629" s="25">
        <v>3185.19</v>
      </c>
      <c r="N629" s="25">
        <v>6000</v>
      </c>
      <c r="O629" s="25">
        <v>6577.01</v>
      </c>
      <c r="P629" s="25">
        <v>6000</v>
      </c>
      <c r="Q629" s="25">
        <v>3062.76</v>
      </c>
      <c r="R629" s="25">
        <v>6000</v>
      </c>
      <c r="S629" s="25">
        <v>3334.98</v>
      </c>
      <c r="U629" s="25">
        <v>5500</v>
      </c>
      <c r="V629" s="25">
        <v>4506.57</v>
      </c>
      <c r="W629" s="25">
        <v>4800</v>
      </c>
      <c r="X629" s="25">
        <v>3877.36</v>
      </c>
      <c r="Y629" s="25">
        <v>4800</v>
      </c>
      <c r="Z629" s="25">
        <v>1912.74</v>
      </c>
      <c r="AA629" s="25">
        <v>4800</v>
      </c>
      <c r="AB629" s="26">
        <v>2544.12</v>
      </c>
      <c r="AC629" s="136">
        <v>3500</v>
      </c>
    </row>
    <row r="630" spans="1:32" x14ac:dyDescent="0.25">
      <c r="A630" s="107"/>
      <c r="B630" s="108" t="s">
        <v>24</v>
      </c>
      <c r="C630" s="34">
        <f t="shared" ref="C630:R630" si="453">SUM(C624:C629)</f>
        <v>11100</v>
      </c>
      <c r="D630" s="34">
        <f t="shared" si="453"/>
        <v>10780</v>
      </c>
      <c r="E630" s="34">
        <f t="shared" si="453"/>
        <v>9443.57</v>
      </c>
      <c r="F630" s="34">
        <f t="shared" si="453"/>
        <v>10850</v>
      </c>
      <c r="G630" s="34">
        <f t="shared" si="453"/>
        <v>5085.37</v>
      </c>
      <c r="H630" s="34">
        <f t="shared" si="453"/>
        <v>5495.37</v>
      </c>
      <c r="I630" s="34">
        <f t="shared" si="453"/>
        <v>7900</v>
      </c>
      <c r="J630" s="34">
        <f t="shared" si="453"/>
        <v>5477.29</v>
      </c>
      <c r="K630" s="34">
        <f t="shared" si="453"/>
        <v>8100</v>
      </c>
      <c r="L630" s="34">
        <f t="shared" si="453"/>
        <v>4940.07</v>
      </c>
      <c r="M630" s="34">
        <f t="shared" si="453"/>
        <v>7423.6200000000008</v>
      </c>
      <c r="N630" s="34">
        <f t="shared" si="453"/>
        <v>9635</v>
      </c>
      <c r="O630" s="34">
        <f t="shared" si="453"/>
        <v>10899.01</v>
      </c>
      <c r="P630" s="34">
        <f t="shared" si="453"/>
        <v>10335</v>
      </c>
      <c r="Q630" s="34">
        <f t="shared" si="453"/>
        <v>7491.1900000000005</v>
      </c>
      <c r="R630" s="34">
        <f t="shared" si="453"/>
        <v>10709</v>
      </c>
      <c r="S630" s="37">
        <f>SUM(S624:S629)</f>
        <v>8404.39</v>
      </c>
      <c r="U630" s="37">
        <f t="shared" ref="U630:X630" si="454">SUM(U624:U629)</f>
        <v>10966</v>
      </c>
      <c r="V630" s="37">
        <f t="shared" si="454"/>
        <v>10233.299999999999</v>
      </c>
      <c r="W630" s="37">
        <f t="shared" si="454"/>
        <v>10600</v>
      </c>
      <c r="X630" s="37">
        <f t="shared" si="454"/>
        <v>10188.36</v>
      </c>
      <c r="Y630" s="37">
        <f t="shared" ref="Y630:AF630" si="455">SUM(Y624:Y629)</f>
        <v>11300</v>
      </c>
      <c r="Z630" s="37">
        <f t="shared" si="455"/>
        <v>4897.74</v>
      </c>
      <c r="AA630" s="37">
        <f t="shared" si="455"/>
        <v>11800</v>
      </c>
      <c r="AB630" s="35">
        <f t="shared" si="455"/>
        <v>5599.12</v>
      </c>
      <c r="AC630" s="137">
        <f t="shared" si="455"/>
        <v>10700</v>
      </c>
      <c r="AD630" s="137">
        <f t="shared" si="455"/>
        <v>0</v>
      </c>
      <c r="AE630" s="137">
        <f t="shared" si="455"/>
        <v>0</v>
      </c>
      <c r="AF630" s="36">
        <f t="shared" si="455"/>
        <v>0</v>
      </c>
    </row>
    <row r="631" spans="1:32" x14ac:dyDescent="0.25">
      <c r="A631" s="28" t="s">
        <v>846</v>
      </c>
      <c r="B631" s="29" t="s">
        <v>51</v>
      </c>
      <c r="C631" s="25"/>
      <c r="D631" s="25"/>
      <c r="E631" s="25"/>
      <c r="F631" s="25"/>
      <c r="G631" s="25"/>
    </row>
    <row r="632" spans="1:32" x14ac:dyDescent="0.25">
      <c r="A632" s="28" t="s">
        <v>847</v>
      </c>
      <c r="B632" s="29" t="s">
        <v>250</v>
      </c>
      <c r="C632" s="25">
        <v>1000</v>
      </c>
      <c r="D632" s="25">
        <v>1000</v>
      </c>
      <c r="E632" s="25">
        <v>890.47</v>
      </c>
      <c r="F632" s="25">
        <v>1000</v>
      </c>
      <c r="G632" s="25">
        <v>525.13</v>
      </c>
      <c r="H632" s="25">
        <v>525.13</v>
      </c>
      <c r="I632" s="25">
        <v>1000</v>
      </c>
      <c r="J632" s="25">
        <v>796.91</v>
      </c>
      <c r="K632" s="25">
        <v>1000</v>
      </c>
      <c r="L632" s="25">
        <v>868.56</v>
      </c>
      <c r="M632" s="25">
        <v>936.01</v>
      </c>
      <c r="N632" s="25">
        <v>1300</v>
      </c>
      <c r="O632" s="25">
        <v>226.49</v>
      </c>
      <c r="P632" s="25">
        <v>1300</v>
      </c>
      <c r="Q632" s="25">
        <v>939.24</v>
      </c>
      <c r="R632" s="25">
        <v>1300</v>
      </c>
      <c r="S632" s="25">
        <v>1629.75</v>
      </c>
      <c r="U632" s="25">
        <v>1300</v>
      </c>
      <c r="V632" s="25">
        <v>253.54</v>
      </c>
      <c r="W632" s="25">
        <v>1100</v>
      </c>
      <c r="X632" s="25">
        <v>376.79</v>
      </c>
      <c r="Y632" s="25">
        <v>800</v>
      </c>
      <c r="Z632" s="25">
        <v>67.81</v>
      </c>
      <c r="AA632" s="25">
        <v>700</v>
      </c>
      <c r="AB632" s="26">
        <v>0</v>
      </c>
      <c r="AC632" s="136">
        <v>600</v>
      </c>
    </row>
    <row r="633" spans="1:32" x14ac:dyDescent="0.25">
      <c r="A633" s="28" t="s">
        <v>848</v>
      </c>
      <c r="B633" s="29" t="s">
        <v>438</v>
      </c>
      <c r="C633" s="25">
        <v>2000</v>
      </c>
      <c r="D633" s="25">
        <v>2000</v>
      </c>
      <c r="E633" s="25">
        <v>5896.19</v>
      </c>
      <c r="F633" s="38">
        <v>5000</v>
      </c>
      <c r="G633" s="38">
        <v>4085.32</v>
      </c>
      <c r="H633" s="38">
        <v>4714.97</v>
      </c>
      <c r="I633" s="38">
        <v>5000</v>
      </c>
      <c r="J633" s="25">
        <v>3796.36</v>
      </c>
      <c r="K633" s="25">
        <v>5000</v>
      </c>
      <c r="L633" s="25">
        <v>4959.13</v>
      </c>
      <c r="M633" s="25">
        <v>4013.67</v>
      </c>
      <c r="N633" s="25">
        <v>6000</v>
      </c>
      <c r="O633" s="25">
        <v>5759</v>
      </c>
      <c r="P633" s="25">
        <v>6000</v>
      </c>
      <c r="Q633" s="25">
        <v>3558.65</v>
      </c>
      <c r="R633" s="25">
        <v>5500</v>
      </c>
      <c r="S633" s="25">
        <v>3792.9</v>
      </c>
      <c r="U633" s="25">
        <v>5500</v>
      </c>
      <c r="V633" s="25">
        <v>5468</v>
      </c>
      <c r="W633" s="25">
        <v>5500</v>
      </c>
      <c r="X633" s="25">
        <v>3459.03</v>
      </c>
      <c r="Y633" s="25">
        <v>5500</v>
      </c>
      <c r="Z633" s="25">
        <v>2749.12</v>
      </c>
      <c r="AA633" s="25">
        <v>5500</v>
      </c>
      <c r="AB633" s="26">
        <v>2649.01</v>
      </c>
      <c r="AC633" s="136">
        <v>4500</v>
      </c>
    </row>
    <row r="634" spans="1:32" x14ac:dyDescent="0.25">
      <c r="A634" s="28" t="s">
        <v>849</v>
      </c>
      <c r="B634" s="29" t="s">
        <v>850</v>
      </c>
      <c r="C634" s="25">
        <v>22800</v>
      </c>
      <c r="D634" s="25">
        <v>70000</v>
      </c>
      <c r="E634" s="25">
        <v>44004.71</v>
      </c>
      <c r="F634" s="25">
        <v>38000</v>
      </c>
      <c r="G634" s="25">
        <v>29791.37</v>
      </c>
      <c r="H634" s="25">
        <v>30852.15</v>
      </c>
      <c r="I634" s="25">
        <v>38000</v>
      </c>
      <c r="J634" s="25">
        <v>49255.32</v>
      </c>
      <c r="K634" s="25">
        <v>38000</v>
      </c>
      <c r="L634" s="25">
        <v>64515.07</v>
      </c>
      <c r="M634" s="25">
        <v>61353.61</v>
      </c>
      <c r="N634" s="25">
        <v>45000</v>
      </c>
      <c r="O634" s="25">
        <v>31781.759999999998</v>
      </c>
      <c r="P634" s="25">
        <v>45000</v>
      </c>
      <c r="Q634" s="25">
        <v>40531.54</v>
      </c>
      <c r="R634" s="25">
        <v>0</v>
      </c>
      <c r="S634" s="25">
        <v>0</v>
      </c>
      <c r="U634" s="25">
        <v>0</v>
      </c>
      <c r="V634" s="25">
        <v>67701.05</v>
      </c>
      <c r="W634" s="25">
        <v>0</v>
      </c>
      <c r="X634" s="25">
        <v>56192</v>
      </c>
      <c r="Y634" s="25">
        <v>70000</v>
      </c>
      <c r="Z634" s="25">
        <v>41124.559999999998</v>
      </c>
      <c r="AA634" s="25">
        <v>65000</v>
      </c>
      <c r="AB634" s="26">
        <v>36872.57</v>
      </c>
      <c r="AC634" s="136">
        <v>55000</v>
      </c>
    </row>
    <row r="635" spans="1:32" x14ac:dyDescent="0.25">
      <c r="A635" s="28" t="s">
        <v>851</v>
      </c>
      <c r="B635" s="29" t="s">
        <v>852</v>
      </c>
      <c r="C635" s="25">
        <v>53300</v>
      </c>
      <c r="D635" s="25">
        <v>50000</v>
      </c>
      <c r="E635" s="25">
        <v>48446.98</v>
      </c>
      <c r="F635" s="25">
        <v>40000</v>
      </c>
      <c r="G635" s="25">
        <v>20742.810000000001</v>
      </c>
      <c r="H635" s="25">
        <v>35778.120000000003</v>
      </c>
      <c r="I635" s="25">
        <v>40000</v>
      </c>
      <c r="J635" s="25">
        <v>36166.239999999998</v>
      </c>
      <c r="K635" s="25">
        <v>40000</v>
      </c>
      <c r="L635" s="25">
        <v>26794.7</v>
      </c>
      <c r="M635" s="25">
        <v>43793.52</v>
      </c>
      <c r="N635" s="25">
        <v>40000</v>
      </c>
      <c r="O635" s="25">
        <v>102228.2</v>
      </c>
      <c r="P635" s="25">
        <v>40000</v>
      </c>
      <c r="Q635" s="25">
        <v>15127.75</v>
      </c>
      <c r="R635" s="25">
        <v>0</v>
      </c>
      <c r="S635" s="25">
        <v>0</v>
      </c>
      <c r="U635" s="25">
        <v>0</v>
      </c>
      <c r="V635" s="25">
        <v>27169.99</v>
      </c>
      <c r="W635" s="25">
        <v>0</v>
      </c>
      <c r="X635" s="25">
        <v>37744.01</v>
      </c>
      <c r="Y635" s="25">
        <v>50000</v>
      </c>
      <c r="Z635" s="25">
        <v>0</v>
      </c>
      <c r="AA635" s="25">
        <v>50000</v>
      </c>
      <c r="AB635" s="26">
        <v>22553.15</v>
      </c>
      <c r="AC635" s="136">
        <v>50000</v>
      </c>
    </row>
    <row r="636" spans="1:32" x14ac:dyDescent="0.25">
      <c r="A636" s="28" t="s">
        <v>853</v>
      </c>
      <c r="B636" s="29" t="s">
        <v>854</v>
      </c>
      <c r="C636" s="25">
        <v>1000</v>
      </c>
      <c r="D636" s="25">
        <v>0</v>
      </c>
      <c r="E636" s="25">
        <v>0</v>
      </c>
      <c r="F636" s="25">
        <v>0</v>
      </c>
      <c r="G636" s="25">
        <v>0</v>
      </c>
      <c r="H636" s="25">
        <v>0</v>
      </c>
      <c r="I636" s="25">
        <v>0</v>
      </c>
      <c r="J636" s="25">
        <v>0</v>
      </c>
      <c r="K636" s="25">
        <v>0</v>
      </c>
      <c r="L636" s="25">
        <v>0</v>
      </c>
      <c r="M636" s="25">
        <v>0</v>
      </c>
      <c r="N636" s="25">
        <v>0</v>
      </c>
      <c r="O636" s="25">
        <v>0</v>
      </c>
      <c r="P636" s="25">
        <v>0</v>
      </c>
      <c r="Q636" s="25">
        <v>0</v>
      </c>
      <c r="R636" s="25">
        <v>0</v>
      </c>
      <c r="S636" s="25">
        <v>159.30000000000001</v>
      </c>
      <c r="U636" s="25">
        <v>0</v>
      </c>
      <c r="V636" s="25">
        <v>0</v>
      </c>
      <c r="W636" s="25">
        <v>0</v>
      </c>
      <c r="X636" s="25">
        <v>0</v>
      </c>
      <c r="Y636" s="25">
        <v>250</v>
      </c>
      <c r="Z636" s="25">
        <v>0</v>
      </c>
      <c r="AA636" s="25">
        <v>250</v>
      </c>
      <c r="AB636" s="26">
        <v>37.74</v>
      </c>
      <c r="AC636" s="136">
        <v>250</v>
      </c>
    </row>
    <row r="637" spans="1:32" x14ac:dyDescent="0.25">
      <c r="A637" s="107"/>
      <c r="B637" s="108" t="s">
        <v>24</v>
      </c>
      <c r="C637" s="34">
        <f t="shared" ref="C637:P637" si="456">SUM(C632:C636)</f>
        <v>80100</v>
      </c>
      <c r="D637" s="34">
        <f t="shared" si="456"/>
        <v>123000</v>
      </c>
      <c r="E637" s="34">
        <f t="shared" si="456"/>
        <v>99238.35</v>
      </c>
      <c r="F637" s="34">
        <f t="shared" si="456"/>
        <v>84000</v>
      </c>
      <c r="G637" s="34">
        <f t="shared" si="456"/>
        <v>55144.630000000005</v>
      </c>
      <c r="H637" s="34">
        <f t="shared" si="456"/>
        <v>71870.37</v>
      </c>
      <c r="I637" s="34">
        <f t="shared" si="456"/>
        <v>84000</v>
      </c>
      <c r="J637" s="34">
        <f t="shared" si="456"/>
        <v>90014.829999999987</v>
      </c>
      <c r="K637" s="34">
        <f t="shared" si="456"/>
        <v>84000</v>
      </c>
      <c r="L637" s="34">
        <f t="shared" si="456"/>
        <v>97137.459999999992</v>
      </c>
      <c r="M637" s="34">
        <f t="shared" si="456"/>
        <v>110096.81</v>
      </c>
      <c r="N637" s="34">
        <f t="shared" si="456"/>
        <v>92300</v>
      </c>
      <c r="O637" s="34">
        <f t="shared" si="456"/>
        <v>139995.45000000001</v>
      </c>
      <c r="P637" s="34">
        <f t="shared" si="456"/>
        <v>92300</v>
      </c>
      <c r="Q637" s="34">
        <f>SUM(Q632:Q636)</f>
        <v>60157.18</v>
      </c>
      <c r="R637" s="34">
        <f t="shared" ref="R637" si="457">SUM(R632:R636)</f>
        <v>6800</v>
      </c>
      <c r="S637" s="37">
        <f>SUM(S632:S636)</f>
        <v>5581.95</v>
      </c>
      <c r="U637" s="37">
        <f t="shared" ref="U637:X637" si="458">SUM(U632:U636)</f>
        <v>6800</v>
      </c>
      <c r="V637" s="37">
        <f t="shared" si="458"/>
        <v>100592.58</v>
      </c>
      <c r="W637" s="37">
        <f t="shared" si="458"/>
        <v>6600</v>
      </c>
      <c r="X637" s="37">
        <f t="shared" si="458"/>
        <v>97771.83</v>
      </c>
      <c r="Y637" s="37">
        <f>SUM(Y632:Y636)</f>
        <v>126550</v>
      </c>
      <c r="Z637" s="37">
        <f>SUM(Z632:Z636)</f>
        <v>43941.49</v>
      </c>
      <c r="AA637" s="37">
        <f t="shared" ref="AA637:AF637" si="459">SUM(AA632:AA636)</f>
        <v>121450</v>
      </c>
      <c r="AB637" s="35">
        <f t="shared" si="459"/>
        <v>62112.47</v>
      </c>
      <c r="AC637" s="137">
        <f t="shared" si="459"/>
        <v>110350</v>
      </c>
      <c r="AD637" s="137">
        <f t="shared" si="459"/>
        <v>0</v>
      </c>
      <c r="AE637" s="137">
        <f t="shared" si="459"/>
        <v>0</v>
      </c>
      <c r="AF637" s="36">
        <f t="shared" si="459"/>
        <v>0</v>
      </c>
    </row>
    <row r="638" spans="1:32" x14ac:dyDescent="0.25">
      <c r="A638" s="28" t="s">
        <v>855</v>
      </c>
      <c r="B638" s="40" t="s">
        <v>399</v>
      </c>
      <c r="C638" s="25"/>
      <c r="D638" s="25"/>
      <c r="E638" s="25"/>
      <c r="F638" s="25"/>
      <c r="G638" s="25"/>
    </row>
    <row r="639" spans="1:32" x14ac:dyDescent="0.25">
      <c r="A639" s="28" t="s">
        <v>856</v>
      </c>
      <c r="B639" s="40" t="s">
        <v>857</v>
      </c>
      <c r="C639" s="25">
        <v>500</v>
      </c>
      <c r="D639" s="25">
        <v>900</v>
      </c>
      <c r="E639" s="25">
        <v>323.67</v>
      </c>
      <c r="F639" s="25">
        <v>900</v>
      </c>
      <c r="G639" s="25">
        <v>153.5</v>
      </c>
      <c r="H639" s="25">
        <v>180.35</v>
      </c>
      <c r="I639" s="25">
        <v>750</v>
      </c>
      <c r="J639" s="25">
        <v>455.12</v>
      </c>
      <c r="K639" s="25">
        <v>600</v>
      </c>
      <c r="L639" s="25">
        <v>897.02</v>
      </c>
      <c r="M639" s="25">
        <v>984.44</v>
      </c>
      <c r="N639" s="25">
        <v>200</v>
      </c>
      <c r="O639" s="25">
        <v>955.85</v>
      </c>
      <c r="P639" s="25">
        <v>1000</v>
      </c>
      <c r="Q639" s="25">
        <v>718.66</v>
      </c>
      <c r="R639" s="25">
        <v>1000</v>
      </c>
      <c r="S639" s="25">
        <v>1013.71</v>
      </c>
      <c r="U639" s="25">
        <v>1000</v>
      </c>
      <c r="V639" s="25">
        <v>1647.48</v>
      </c>
      <c r="W639" s="25">
        <v>1500</v>
      </c>
      <c r="X639" s="25">
        <v>1458.32</v>
      </c>
      <c r="Y639" s="25">
        <v>1500</v>
      </c>
      <c r="Z639" s="25">
        <v>776.08</v>
      </c>
      <c r="AA639" s="25">
        <v>2500</v>
      </c>
      <c r="AB639" s="26">
        <v>839.31</v>
      </c>
      <c r="AC639" s="136">
        <v>2500</v>
      </c>
    </row>
    <row r="640" spans="1:32" x14ac:dyDescent="0.25">
      <c r="A640" s="28" t="s">
        <v>858</v>
      </c>
      <c r="B640" s="40" t="s">
        <v>859</v>
      </c>
      <c r="C640" s="25">
        <v>100</v>
      </c>
      <c r="D640" s="25">
        <v>100</v>
      </c>
      <c r="E640" s="25">
        <v>0</v>
      </c>
      <c r="F640" s="25">
        <v>100</v>
      </c>
      <c r="G640" s="25">
        <v>0</v>
      </c>
      <c r="H640" s="25">
        <v>0</v>
      </c>
      <c r="I640" s="25">
        <v>100</v>
      </c>
      <c r="J640" s="25">
        <v>54</v>
      </c>
      <c r="K640" s="25">
        <v>100</v>
      </c>
      <c r="L640" s="25">
        <v>0</v>
      </c>
      <c r="M640" s="25">
        <v>0</v>
      </c>
      <c r="N640" s="25">
        <v>100</v>
      </c>
      <c r="O640" s="25">
        <v>0</v>
      </c>
      <c r="P640" s="25">
        <v>100</v>
      </c>
      <c r="Q640" s="25">
        <v>0</v>
      </c>
      <c r="R640" s="25">
        <v>100</v>
      </c>
      <c r="S640" s="25">
        <v>0</v>
      </c>
      <c r="U640" s="25">
        <v>0</v>
      </c>
      <c r="V640" s="25">
        <v>0</v>
      </c>
      <c r="W640" s="25">
        <v>0</v>
      </c>
      <c r="X640" s="25">
        <v>0</v>
      </c>
      <c r="Y640" s="25">
        <v>0</v>
      </c>
      <c r="Z640" s="25">
        <v>0</v>
      </c>
      <c r="AA640" s="25">
        <v>0</v>
      </c>
      <c r="AB640" s="26">
        <v>0</v>
      </c>
      <c r="AC640" s="136">
        <v>0</v>
      </c>
    </row>
    <row r="641" spans="1:32" x14ac:dyDescent="0.25">
      <c r="A641" s="28" t="s">
        <v>860</v>
      </c>
      <c r="B641" s="40" t="s">
        <v>861</v>
      </c>
      <c r="C641" s="25">
        <v>750</v>
      </c>
      <c r="D641" s="25">
        <v>750</v>
      </c>
      <c r="E641" s="25">
        <v>52</v>
      </c>
      <c r="F641" s="25">
        <v>750</v>
      </c>
      <c r="G641" s="25">
        <v>0</v>
      </c>
      <c r="H641" s="25">
        <v>52</v>
      </c>
      <c r="I641" s="25">
        <v>250</v>
      </c>
      <c r="J641" s="25">
        <v>1000</v>
      </c>
      <c r="K641" s="25">
        <v>500</v>
      </c>
      <c r="L641" s="25">
        <v>555</v>
      </c>
      <c r="M641" s="25">
        <v>555</v>
      </c>
      <c r="N641" s="25">
        <v>500</v>
      </c>
      <c r="O641" s="25">
        <v>55</v>
      </c>
      <c r="P641" s="25">
        <v>500</v>
      </c>
      <c r="Q641" s="25">
        <v>171.83</v>
      </c>
      <c r="R641" s="25">
        <v>500</v>
      </c>
      <c r="S641" s="25">
        <v>251.64</v>
      </c>
      <c r="U641" s="25">
        <v>500</v>
      </c>
      <c r="V641" s="25">
        <v>70</v>
      </c>
      <c r="W641" s="25">
        <v>500</v>
      </c>
      <c r="X641" s="25">
        <v>468</v>
      </c>
      <c r="Y641" s="25">
        <v>500</v>
      </c>
      <c r="Z641" s="25">
        <v>244</v>
      </c>
      <c r="AA641" s="25">
        <v>500</v>
      </c>
      <c r="AB641" s="26">
        <v>0</v>
      </c>
      <c r="AC641" s="136">
        <v>500</v>
      </c>
    </row>
    <row r="642" spans="1:32" x14ac:dyDescent="0.25">
      <c r="A642" s="28" t="s">
        <v>862</v>
      </c>
      <c r="B642" s="40" t="s">
        <v>863</v>
      </c>
      <c r="C642" s="25">
        <v>50</v>
      </c>
      <c r="D642" s="25">
        <v>50</v>
      </c>
      <c r="E642" s="25">
        <v>0</v>
      </c>
      <c r="F642" s="25">
        <v>50</v>
      </c>
      <c r="G642" s="25">
        <v>0</v>
      </c>
      <c r="H642" s="25">
        <v>0</v>
      </c>
      <c r="I642" s="25">
        <v>50</v>
      </c>
      <c r="J642" s="25">
        <v>50</v>
      </c>
      <c r="K642" s="25">
        <v>50</v>
      </c>
      <c r="L642" s="25">
        <v>0</v>
      </c>
      <c r="M642" s="25">
        <v>24.7</v>
      </c>
      <c r="N642" s="25">
        <v>50</v>
      </c>
      <c r="O642" s="25">
        <v>50</v>
      </c>
      <c r="P642" s="25">
        <v>50</v>
      </c>
      <c r="Q642" s="25">
        <v>0</v>
      </c>
      <c r="R642" s="25">
        <v>50</v>
      </c>
      <c r="S642" s="25">
        <v>0</v>
      </c>
      <c r="U642" s="25">
        <v>50</v>
      </c>
      <c r="V642" s="25">
        <v>0</v>
      </c>
      <c r="W642" s="25">
        <v>25</v>
      </c>
      <c r="X642" s="25">
        <v>0</v>
      </c>
      <c r="Y642" s="25">
        <v>0</v>
      </c>
      <c r="Z642" s="25">
        <v>0</v>
      </c>
      <c r="AA642" s="25">
        <v>0</v>
      </c>
      <c r="AB642" s="26">
        <v>0</v>
      </c>
      <c r="AC642" s="136">
        <v>0</v>
      </c>
    </row>
    <row r="643" spans="1:32" x14ac:dyDescent="0.25">
      <c r="A643" s="28" t="s">
        <v>864</v>
      </c>
      <c r="B643" s="40" t="s">
        <v>865</v>
      </c>
      <c r="C643" s="25">
        <v>2400</v>
      </c>
      <c r="D643" s="25">
        <v>1700</v>
      </c>
      <c r="E643" s="25">
        <v>2524.2399999999998</v>
      </c>
      <c r="F643" s="38">
        <v>2000</v>
      </c>
      <c r="G643" s="38">
        <v>1621.27</v>
      </c>
      <c r="H643" s="38">
        <v>2446.52</v>
      </c>
      <c r="I643" s="38">
        <v>2500</v>
      </c>
      <c r="J643" s="25">
        <v>4072.6</v>
      </c>
      <c r="K643" s="25">
        <v>2700</v>
      </c>
      <c r="L643" s="25">
        <v>4368.8500000000004</v>
      </c>
      <c r="M643" s="25">
        <v>5051.0600000000004</v>
      </c>
      <c r="N643" s="25">
        <v>4000</v>
      </c>
      <c r="O643" s="25">
        <v>7600.14</v>
      </c>
      <c r="P643" s="25">
        <v>4000</v>
      </c>
      <c r="Q643" s="25">
        <v>4539.3900000000003</v>
      </c>
      <c r="R643" s="25">
        <v>500</v>
      </c>
      <c r="S643" s="25">
        <v>3530.92</v>
      </c>
      <c r="U643" s="25">
        <v>5000</v>
      </c>
      <c r="V643" s="25">
        <v>3256.27</v>
      </c>
      <c r="W643" s="25">
        <v>6000</v>
      </c>
      <c r="X643" s="25">
        <v>925.85</v>
      </c>
      <c r="Y643" s="25">
        <v>2000</v>
      </c>
      <c r="Z643" s="25">
        <v>892</v>
      </c>
      <c r="AA643" s="25">
        <v>1000</v>
      </c>
      <c r="AB643" s="26">
        <v>140</v>
      </c>
      <c r="AC643" s="136">
        <v>1000</v>
      </c>
    </row>
    <row r="644" spans="1:32" x14ac:dyDescent="0.25">
      <c r="A644" s="107"/>
      <c r="B644" s="114" t="s">
        <v>866</v>
      </c>
      <c r="C644" s="34">
        <f t="shared" ref="C644:R644" si="460">SUM(C639:C643)</f>
        <v>3800</v>
      </c>
      <c r="D644" s="34">
        <f t="shared" si="460"/>
        <v>3500</v>
      </c>
      <c r="E644" s="34">
        <f t="shared" si="460"/>
        <v>2899.91</v>
      </c>
      <c r="F644" s="34">
        <f t="shared" si="460"/>
        <v>3800</v>
      </c>
      <c r="G644" s="34">
        <f t="shared" si="460"/>
        <v>1774.77</v>
      </c>
      <c r="H644" s="34">
        <f t="shared" si="460"/>
        <v>2678.87</v>
      </c>
      <c r="I644" s="34">
        <f t="shared" si="460"/>
        <v>3650</v>
      </c>
      <c r="J644" s="34">
        <f t="shared" si="460"/>
        <v>5631.7199999999993</v>
      </c>
      <c r="K644" s="34">
        <f t="shared" si="460"/>
        <v>3950</v>
      </c>
      <c r="L644" s="34">
        <f t="shared" si="460"/>
        <v>5820.8700000000008</v>
      </c>
      <c r="M644" s="34">
        <f t="shared" si="460"/>
        <v>6615.2000000000007</v>
      </c>
      <c r="N644" s="34">
        <f t="shared" si="460"/>
        <v>4850</v>
      </c>
      <c r="O644" s="34">
        <f t="shared" si="460"/>
        <v>8660.99</v>
      </c>
      <c r="P644" s="34">
        <f t="shared" si="460"/>
        <v>5650</v>
      </c>
      <c r="Q644" s="34">
        <f t="shared" si="460"/>
        <v>5429.88</v>
      </c>
      <c r="R644" s="34">
        <f t="shared" si="460"/>
        <v>2150</v>
      </c>
      <c r="S644" s="37">
        <f>SUM(S639:S643)</f>
        <v>4796.2700000000004</v>
      </c>
      <c r="U644" s="37">
        <f t="shared" ref="U644:X644" si="461">SUM(U639:U643)</f>
        <v>6550</v>
      </c>
      <c r="V644" s="37">
        <f t="shared" si="461"/>
        <v>4973.75</v>
      </c>
      <c r="W644" s="37">
        <f t="shared" si="461"/>
        <v>8025</v>
      </c>
      <c r="X644" s="37">
        <f t="shared" si="461"/>
        <v>2852.17</v>
      </c>
      <c r="Y644" s="37">
        <f t="shared" ref="Y644:AF644" si="462">SUM(Y639:Y643)</f>
        <v>4000</v>
      </c>
      <c r="Z644" s="37">
        <f t="shared" si="462"/>
        <v>1912.08</v>
      </c>
      <c r="AA644" s="37">
        <f t="shared" si="462"/>
        <v>4000</v>
      </c>
      <c r="AB644" s="35">
        <f t="shared" si="462"/>
        <v>979.31</v>
      </c>
      <c r="AC644" s="137">
        <f t="shared" si="462"/>
        <v>4000</v>
      </c>
      <c r="AD644" s="137">
        <f t="shared" si="462"/>
        <v>0</v>
      </c>
      <c r="AE644" s="137">
        <f t="shared" si="462"/>
        <v>0</v>
      </c>
      <c r="AF644" s="36">
        <f t="shared" si="462"/>
        <v>0</v>
      </c>
    </row>
    <row r="645" spans="1:32" x14ac:dyDescent="0.25">
      <c r="A645" s="28" t="s">
        <v>867</v>
      </c>
      <c r="B645" s="29" t="s">
        <v>868</v>
      </c>
      <c r="C645" s="25"/>
      <c r="D645" s="25"/>
      <c r="E645" s="25"/>
      <c r="F645" s="25"/>
      <c r="G645" s="25"/>
    </row>
    <row r="646" spans="1:32" x14ac:dyDescent="0.25">
      <c r="A646" s="28" t="s">
        <v>869</v>
      </c>
      <c r="B646" s="29" t="s">
        <v>73</v>
      </c>
      <c r="C646" s="25">
        <v>600</v>
      </c>
      <c r="D646" s="25">
        <v>550</v>
      </c>
      <c r="E646" s="25">
        <v>932.34</v>
      </c>
      <c r="F646" s="25">
        <v>750</v>
      </c>
      <c r="G646" s="25">
        <v>353.15</v>
      </c>
      <c r="H646" s="25">
        <v>495.22</v>
      </c>
      <c r="I646" s="25">
        <v>550</v>
      </c>
      <c r="J646" s="25">
        <v>486.23</v>
      </c>
      <c r="K646" s="25">
        <v>550</v>
      </c>
      <c r="L646" s="25">
        <v>437.89</v>
      </c>
      <c r="M646" s="25">
        <v>631.45000000000005</v>
      </c>
      <c r="N646" s="25">
        <v>550</v>
      </c>
      <c r="O646" s="25">
        <v>772.37</v>
      </c>
      <c r="P646" s="25">
        <v>700</v>
      </c>
      <c r="Q646" s="25">
        <v>774.21</v>
      </c>
      <c r="R646" s="25">
        <v>700</v>
      </c>
      <c r="S646" s="25">
        <v>778.22</v>
      </c>
      <c r="U646" s="25">
        <v>750</v>
      </c>
      <c r="V646" s="25">
        <v>771.81</v>
      </c>
      <c r="W646" s="25">
        <v>750</v>
      </c>
      <c r="X646" s="25">
        <v>770.17</v>
      </c>
      <c r="Y646" s="25">
        <v>800</v>
      </c>
      <c r="Z646" s="25">
        <v>740.82</v>
      </c>
      <c r="AA646" s="25">
        <v>800</v>
      </c>
      <c r="AB646" s="26">
        <v>941.34</v>
      </c>
      <c r="AC646" s="136">
        <v>1300</v>
      </c>
    </row>
    <row r="647" spans="1:32" x14ac:dyDescent="0.25">
      <c r="A647" s="28" t="s">
        <v>870</v>
      </c>
      <c r="B647" s="29" t="s">
        <v>871</v>
      </c>
      <c r="C647" s="25"/>
      <c r="D647" s="25"/>
      <c r="E647" s="25"/>
      <c r="F647" s="25"/>
      <c r="G647" s="25"/>
      <c r="I647" s="25">
        <v>660</v>
      </c>
      <c r="J647" s="25">
        <v>659.4</v>
      </c>
      <c r="K647" s="25">
        <v>660</v>
      </c>
      <c r="L647" s="25">
        <v>549.5</v>
      </c>
      <c r="M647" s="25">
        <v>659.4</v>
      </c>
      <c r="N647" s="25">
        <v>700</v>
      </c>
      <c r="O647" s="25">
        <v>870.41</v>
      </c>
      <c r="P647" s="25">
        <v>900</v>
      </c>
      <c r="Q647" s="25">
        <v>659.4</v>
      </c>
      <c r="R647" s="25">
        <v>900</v>
      </c>
      <c r="S647" s="25">
        <v>659.4</v>
      </c>
      <c r="U647" s="25">
        <v>900</v>
      </c>
      <c r="V647" s="25">
        <v>659.4</v>
      </c>
      <c r="W647" s="25">
        <v>700</v>
      </c>
      <c r="X647" s="25">
        <v>675.72</v>
      </c>
      <c r="Y647" s="25">
        <v>900</v>
      </c>
      <c r="Z647" s="25">
        <v>694.21</v>
      </c>
      <c r="AA647" s="25">
        <v>900</v>
      </c>
      <c r="AB647" s="26">
        <v>631.1</v>
      </c>
      <c r="AC647" s="136">
        <v>900</v>
      </c>
    </row>
    <row r="648" spans="1:32" x14ac:dyDescent="0.25">
      <c r="A648" s="107"/>
      <c r="B648" s="108" t="s">
        <v>24</v>
      </c>
      <c r="C648" s="34">
        <f t="shared" ref="C648:H648" si="463">SUM(C646)</f>
        <v>600</v>
      </c>
      <c r="D648" s="34">
        <f t="shared" si="463"/>
        <v>550</v>
      </c>
      <c r="E648" s="34">
        <f t="shared" si="463"/>
        <v>932.34</v>
      </c>
      <c r="F648" s="34">
        <f t="shared" si="463"/>
        <v>750</v>
      </c>
      <c r="G648" s="34">
        <f t="shared" si="463"/>
        <v>353.15</v>
      </c>
      <c r="H648" s="34">
        <f t="shared" si="463"/>
        <v>495.22</v>
      </c>
      <c r="I648" s="34">
        <f t="shared" ref="I648:R648" si="464">SUM(I646:I647)</f>
        <v>1210</v>
      </c>
      <c r="J648" s="34">
        <f t="shared" si="464"/>
        <v>1145.6300000000001</v>
      </c>
      <c r="K648" s="34">
        <f t="shared" si="464"/>
        <v>1210</v>
      </c>
      <c r="L648" s="34">
        <f t="shared" si="464"/>
        <v>987.39</v>
      </c>
      <c r="M648" s="34">
        <f t="shared" si="464"/>
        <v>1290.8499999999999</v>
      </c>
      <c r="N648" s="34">
        <f t="shared" si="464"/>
        <v>1250</v>
      </c>
      <c r="O648" s="34">
        <f t="shared" si="464"/>
        <v>1642.78</v>
      </c>
      <c r="P648" s="34">
        <f t="shared" si="464"/>
        <v>1600</v>
      </c>
      <c r="Q648" s="34">
        <f t="shared" si="464"/>
        <v>1433.6100000000001</v>
      </c>
      <c r="R648" s="34">
        <f t="shared" si="464"/>
        <v>1600</v>
      </c>
      <c r="S648" s="37">
        <f>SUM(S646:S647)</f>
        <v>1437.62</v>
      </c>
      <c r="U648" s="37">
        <f t="shared" ref="U648:X648" si="465">SUM(U646:U647)</f>
        <v>1650</v>
      </c>
      <c r="V648" s="37">
        <f t="shared" si="465"/>
        <v>1431.21</v>
      </c>
      <c r="W648" s="37">
        <f t="shared" si="465"/>
        <v>1450</v>
      </c>
      <c r="X648" s="37">
        <f t="shared" si="465"/>
        <v>1445.8899999999999</v>
      </c>
      <c r="Y648" s="37">
        <f t="shared" ref="Y648:AF648" si="466">SUM(Y646:Y647)</f>
        <v>1700</v>
      </c>
      <c r="Z648" s="37">
        <f t="shared" si="466"/>
        <v>1435.0300000000002</v>
      </c>
      <c r="AA648" s="37">
        <f t="shared" si="466"/>
        <v>1700</v>
      </c>
      <c r="AB648" s="35">
        <f t="shared" si="466"/>
        <v>1572.44</v>
      </c>
      <c r="AC648" s="137">
        <f t="shared" si="466"/>
        <v>2200</v>
      </c>
      <c r="AD648" s="137">
        <f t="shared" si="466"/>
        <v>0</v>
      </c>
      <c r="AE648" s="137">
        <f t="shared" si="466"/>
        <v>0</v>
      </c>
      <c r="AF648" s="36">
        <f t="shared" si="466"/>
        <v>0</v>
      </c>
    </row>
    <row r="649" spans="1:32" x14ac:dyDescent="0.25">
      <c r="A649" s="28" t="s">
        <v>872</v>
      </c>
      <c r="B649" s="29" t="s">
        <v>321</v>
      </c>
      <c r="C649" s="25"/>
      <c r="D649" s="25"/>
      <c r="E649" s="25"/>
      <c r="F649" s="25"/>
      <c r="G649" s="25"/>
    </row>
    <row r="650" spans="1:32" x14ac:dyDescent="0.25">
      <c r="A650" s="28" t="s">
        <v>873</v>
      </c>
      <c r="B650" s="29" t="s">
        <v>323</v>
      </c>
      <c r="C650" s="25">
        <v>6500</v>
      </c>
      <c r="D650" s="25">
        <v>6500</v>
      </c>
      <c r="E650" s="25">
        <v>6307.75</v>
      </c>
      <c r="F650" s="38">
        <v>6500</v>
      </c>
      <c r="G650" s="38">
        <v>3570.66</v>
      </c>
      <c r="H650" s="38">
        <v>5450.44</v>
      </c>
      <c r="I650" s="38">
        <v>7000</v>
      </c>
      <c r="J650" s="25">
        <v>6728.88</v>
      </c>
      <c r="K650" s="25">
        <v>6500</v>
      </c>
      <c r="L650" s="25">
        <v>6098.64</v>
      </c>
      <c r="M650" s="25">
        <v>9278.39</v>
      </c>
      <c r="N650" s="25">
        <v>7500</v>
      </c>
      <c r="O650" s="25">
        <v>8835.51</v>
      </c>
      <c r="P650" s="25">
        <v>8300</v>
      </c>
      <c r="Q650" s="25">
        <v>6523.48</v>
      </c>
      <c r="R650" s="25">
        <v>8300</v>
      </c>
      <c r="S650" s="25">
        <v>8479.39</v>
      </c>
      <c r="U650" s="25">
        <v>9000</v>
      </c>
      <c r="V650" s="25">
        <v>11712.84</v>
      </c>
      <c r="W650" s="25">
        <v>11000</v>
      </c>
      <c r="X650" s="25">
        <v>8432.83</v>
      </c>
      <c r="Y650" s="25">
        <v>11000</v>
      </c>
      <c r="Z650" s="25">
        <v>8552.51</v>
      </c>
      <c r="AA650" s="25">
        <v>11000</v>
      </c>
      <c r="AB650" s="26">
        <v>7543.85</v>
      </c>
      <c r="AC650" s="136">
        <v>10000</v>
      </c>
    </row>
    <row r="651" spans="1:32" x14ac:dyDescent="0.25">
      <c r="A651" s="28" t="s">
        <v>874</v>
      </c>
      <c r="B651" s="29" t="s">
        <v>274</v>
      </c>
      <c r="C651" s="25">
        <v>4000</v>
      </c>
      <c r="D651" s="25">
        <v>4000</v>
      </c>
      <c r="E651" s="25">
        <v>3470.18</v>
      </c>
      <c r="F651" s="25">
        <v>4000</v>
      </c>
      <c r="G651" s="25">
        <v>2399.52</v>
      </c>
      <c r="H651" s="25">
        <v>3636.95</v>
      </c>
      <c r="I651" s="25">
        <v>4000</v>
      </c>
      <c r="J651" s="25">
        <v>3461.21</v>
      </c>
      <c r="K651" s="25">
        <v>3800</v>
      </c>
      <c r="L651" s="25">
        <v>2678.39</v>
      </c>
      <c r="M651" s="25">
        <v>3545.5</v>
      </c>
      <c r="N651" s="25">
        <v>3800</v>
      </c>
      <c r="O651" s="25">
        <v>3422.49</v>
      </c>
      <c r="P651" s="25">
        <v>3500</v>
      </c>
      <c r="Q651" s="25">
        <v>3982.92</v>
      </c>
      <c r="R651" s="25">
        <v>4000</v>
      </c>
      <c r="S651" s="25">
        <v>4168.54</v>
      </c>
      <c r="U651" s="25">
        <v>4000</v>
      </c>
      <c r="V651" s="25">
        <v>4118.09</v>
      </c>
      <c r="W651" s="25">
        <v>4000</v>
      </c>
      <c r="X651" s="25">
        <v>4371.8999999999996</v>
      </c>
      <c r="Y651" s="25">
        <v>4500</v>
      </c>
      <c r="Z651" s="25">
        <v>3547.53</v>
      </c>
      <c r="AA651" s="25">
        <v>4500</v>
      </c>
      <c r="AB651" s="26">
        <v>3992.5</v>
      </c>
      <c r="AC651" s="136">
        <v>6500</v>
      </c>
    </row>
    <row r="652" spans="1:32" x14ac:dyDescent="0.25">
      <c r="A652" s="28" t="s">
        <v>875</v>
      </c>
      <c r="B652" s="29" t="s">
        <v>654</v>
      </c>
      <c r="C652" s="25">
        <v>350</v>
      </c>
      <c r="D652" s="25">
        <v>600</v>
      </c>
      <c r="E652" s="25">
        <v>692.37</v>
      </c>
      <c r="F652" s="25">
        <v>600</v>
      </c>
      <c r="G652" s="25">
        <v>506.1</v>
      </c>
      <c r="H652" s="25">
        <v>674.8</v>
      </c>
      <c r="I652" s="25">
        <v>700</v>
      </c>
      <c r="J652" s="25">
        <v>696.4</v>
      </c>
      <c r="K652" s="25">
        <v>750</v>
      </c>
      <c r="L652" s="25">
        <v>570.9</v>
      </c>
      <c r="M652" s="25">
        <v>761.2</v>
      </c>
      <c r="N652" s="25">
        <v>750</v>
      </c>
      <c r="O652" s="25">
        <v>770.71</v>
      </c>
      <c r="P652" s="25">
        <v>825</v>
      </c>
      <c r="Q652" s="25">
        <v>761.2</v>
      </c>
      <c r="R652" s="25">
        <v>950</v>
      </c>
      <c r="S652" s="25">
        <v>816.5</v>
      </c>
      <c r="U652" s="25">
        <v>950</v>
      </c>
      <c r="V652" s="25">
        <v>844.16</v>
      </c>
      <c r="W652" s="25">
        <v>950</v>
      </c>
      <c r="X652" s="25">
        <v>844.16</v>
      </c>
      <c r="Y652" s="25">
        <v>1200</v>
      </c>
      <c r="Z652" s="25">
        <v>633</v>
      </c>
      <c r="AA652" s="25">
        <v>1200</v>
      </c>
      <c r="AB652" s="26">
        <v>798.34</v>
      </c>
      <c r="AC652" s="136">
        <v>1200</v>
      </c>
    </row>
    <row r="653" spans="1:32" x14ac:dyDescent="0.25">
      <c r="A653" s="28" t="s">
        <v>876</v>
      </c>
      <c r="B653" s="29" t="s">
        <v>877</v>
      </c>
      <c r="C653" s="25">
        <v>600</v>
      </c>
      <c r="D653" s="25">
        <v>600</v>
      </c>
      <c r="E653" s="25">
        <v>510.6</v>
      </c>
      <c r="F653" s="25">
        <v>625</v>
      </c>
      <c r="G653" s="25">
        <v>553.5</v>
      </c>
      <c r="H653" s="25">
        <v>738</v>
      </c>
      <c r="I653" s="25">
        <v>625</v>
      </c>
      <c r="J653" s="25">
        <v>738</v>
      </c>
      <c r="K653" s="25">
        <v>825</v>
      </c>
      <c r="L653" s="25">
        <v>553.5</v>
      </c>
      <c r="M653" s="25">
        <v>738</v>
      </c>
      <c r="N653" s="25">
        <v>825</v>
      </c>
      <c r="O653" s="25">
        <v>756.45</v>
      </c>
      <c r="P653" s="25">
        <v>925</v>
      </c>
      <c r="Q653" s="25">
        <v>738</v>
      </c>
      <c r="R653" s="25">
        <v>1100</v>
      </c>
      <c r="S653" s="25">
        <v>738</v>
      </c>
      <c r="U653" s="25">
        <v>900</v>
      </c>
      <c r="V653" s="25">
        <v>738</v>
      </c>
      <c r="W653" s="25">
        <v>900</v>
      </c>
      <c r="X653" s="25">
        <v>820.8</v>
      </c>
      <c r="Y653" s="25">
        <v>1200</v>
      </c>
      <c r="Z653" s="25">
        <v>636</v>
      </c>
      <c r="AA653" s="25">
        <v>1200</v>
      </c>
      <c r="AB653" s="26">
        <v>769.4</v>
      </c>
      <c r="AC653" s="136">
        <v>1200</v>
      </c>
    </row>
    <row r="654" spans="1:32" x14ac:dyDescent="0.25">
      <c r="A654" s="107"/>
      <c r="B654" s="108" t="s">
        <v>24</v>
      </c>
      <c r="C654" s="34">
        <f t="shared" ref="C654:X654" si="467">SUM(C650:C653)</f>
        <v>11450</v>
      </c>
      <c r="D654" s="34">
        <f t="shared" si="467"/>
        <v>11700</v>
      </c>
      <c r="E654" s="34">
        <f t="shared" si="467"/>
        <v>10980.900000000001</v>
      </c>
      <c r="F654" s="34">
        <f t="shared" si="467"/>
        <v>11725</v>
      </c>
      <c r="G654" s="34">
        <f t="shared" si="467"/>
        <v>7029.7800000000007</v>
      </c>
      <c r="H654" s="34">
        <f t="shared" si="467"/>
        <v>10500.189999999999</v>
      </c>
      <c r="I654" s="34">
        <f t="shared" si="467"/>
        <v>12325</v>
      </c>
      <c r="J654" s="34">
        <f t="shared" si="467"/>
        <v>11624.49</v>
      </c>
      <c r="K654" s="34">
        <f t="shared" si="467"/>
        <v>11875</v>
      </c>
      <c r="L654" s="34">
        <f t="shared" si="467"/>
        <v>9901.43</v>
      </c>
      <c r="M654" s="34">
        <f t="shared" si="467"/>
        <v>14323.09</v>
      </c>
      <c r="N654" s="34">
        <f t="shared" si="467"/>
        <v>12875</v>
      </c>
      <c r="O654" s="34">
        <f t="shared" si="467"/>
        <v>13785.16</v>
      </c>
      <c r="P654" s="34">
        <f t="shared" si="467"/>
        <v>13550</v>
      </c>
      <c r="Q654" s="34">
        <f t="shared" si="467"/>
        <v>12005.6</v>
      </c>
      <c r="R654" s="34">
        <f t="shared" si="467"/>
        <v>14350</v>
      </c>
      <c r="S654" s="34">
        <f>SUM(S650:S653)</f>
        <v>14202.43</v>
      </c>
      <c r="T654" s="34">
        <f t="shared" si="467"/>
        <v>0</v>
      </c>
      <c r="U654" s="34">
        <f t="shared" si="467"/>
        <v>14850</v>
      </c>
      <c r="V654" s="34">
        <f t="shared" si="467"/>
        <v>17413.09</v>
      </c>
      <c r="W654" s="34">
        <f t="shared" si="467"/>
        <v>16850</v>
      </c>
      <c r="X654" s="34">
        <f t="shared" si="467"/>
        <v>14469.689999999999</v>
      </c>
      <c r="Y654" s="34">
        <f t="shared" ref="Y654:AF654" si="468">SUM(Y650:Y653)</f>
        <v>17900</v>
      </c>
      <c r="Z654" s="34">
        <f t="shared" si="468"/>
        <v>13369.04</v>
      </c>
      <c r="AA654" s="34">
        <f t="shared" si="468"/>
        <v>17900</v>
      </c>
      <c r="AB654" s="35">
        <f t="shared" si="468"/>
        <v>13104.09</v>
      </c>
      <c r="AC654" s="137">
        <f t="shared" si="468"/>
        <v>18900</v>
      </c>
      <c r="AD654" s="137">
        <f t="shared" si="468"/>
        <v>0</v>
      </c>
      <c r="AE654" s="137">
        <f t="shared" si="468"/>
        <v>0</v>
      </c>
      <c r="AF654" s="36">
        <f t="shared" si="468"/>
        <v>0</v>
      </c>
    </row>
    <row r="655" spans="1:32" x14ac:dyDescent="0.25">
      <c r="A655" s="28" t="s">
        <v>878</v>
      </c>
      <c r="B655" s="40" t="s">
        <v>657</v>
      </c>
      <c r="C655" s="25"/>
      <c r="D655" s="25"/>
      <c r="E655" s="25"/>
      <c r="F655" s="25"/>
      <c r="G655" s="25"/>
    </row>
    <row r="656" spans="1:32" x14ac:dyDescent="0.25">
      <c r="A656" s="28" t="s">
        <v>879</v>
      </c>
      <c r="B656" s="40" t="s">
        <v>880</v>
      </c>
      <c r="C656" s="25">
        <v>550</v>
      </c>
      <c r="D656" s="25">
        <v>500</v>
      </c>
      <c r="E656" s="25">
        <v>132</v>
      </c>
      <c r="F656" s="25">
        <v>500</v>
      </c>
      <c r="G656" s="25">
        <v>0</v>
      </c>
      <c r="H656" s="25">
        <v>0</v>
      </c>
      <c r="I656" s="25">
        <v>500</v>
      </c>
      <c r="J656" s="25">
        <v>529.5</v>
      </c>
      <c r="K656" s="25">
        <v>550</v>
      </c>
      <c r="L656" s="25">
        <v>473.5</v>
      </c>
      <c r="M656" s="25">
        <v>504.3</v>
      </c>
      <c r="N656" s="25">
        <v>550</v>
      </c>
      <c r="O656" s="25">
        <v>0</v>
      </c>
      <c r="P656" s="25">
        <v>550</v>
      </c>
      <c r="Q656" s="25">
        <v>183.7</v>
      </c>
      <c r="R656" s="25">
        <v>550</v>
      </c>
      <c r="S656" s="25">
        <v>105.35</v>
      </c>
      <c r="U656" s="25">
        <v>550</v>
      </c>
      <c r="V656" s="25">
        <v>283.06</v>
      </c>
      <c r="W656" s="25">
        <v>550</v>
      </c>
      <c r="X656" s="25">
        <v>1208.0899999999999</v>
      </c>
      <c r="Y656" s="25">
        <v>2500</v>
      </c>
      <c r="Z656" s="25">
        <v>713.84</v>
      </c>
      <c r="AA656" s="25">
        <v>2500</v>
      </c>
      <c r="AB656" s="26">
        <v>389.34</v>
      </c>
      <c r="AC656" s="136">
        <v>2500</v>
      </c>
    </row>
    <row r="657" spans="1:32" x14ac:dyDescent="0.25">
      <c r="A657" s="107"/>
      <c r="B657" s="108" t="s">
        <v>24</v>
      </c>
      <c r="C657" s="34">
        <f t="shared" ref="C657:Q657" si="469">SUM(C656)</f>
        <v>550</v>
      </c>
      <c r="D657" s="34">
        <f t="shared" si="469"/>
        <v>500</v>
      </c>
      <c r="E657" s="34">
        <f t="shared" si="469"/>
        <v>132</v>
      </c>
      <c r="F657" s="34">
        <f t="shared" si="469"/>
        <v>500</v>
      </c>
      <c r="G657" s="34">
        <f t="shared" si="469"/>
        <v>0</v>
      </c>
      <c r="H657" s="34">
        <f t="shared" si="469"/>
        <v>0</v>
      </c>
      <c r="I657" s="34">
        <f t="shared" si="469"/>
        <v>500</v>
      </c>
      <c r="J657" s="34">
        <f t="shared" si="469"/>
        <v>529.5</v>
      </c>
      <c r="K657" s="34">
        <f t="shared" si="469"/>
        <v>550</v>
      </c>
      <c r="L657" s="34">
        <f t="shared" si="469"/>
        <v>473.5</v>
      </c>
      <c r="M657" s="34">
        <f t="shared" si="469"/>
        <v>504.3</v>
      </c>
      <c r="N657" s="34">
        <f t="shared" si="469"/>
        <v>550</v>
      </c>
      <c r="O657" s="34">
        <f t="shared" si="469"/>
        <v>0</v>
      </c>
      <c r="P657" s="34">
        <f t="shared" si="469"/>
        <v>550</v>
      </c>
      <c r="Q657" s="34">
        <f t="shared" si="469"/>
        <v>183.7</v>
      </c>
      <c r="R657" s="34">
        <f t="shared" ref="R657" si="470">SUM(R656)</f>
        <v>550</v>
      </c>
      <c r="S657" s="37">
        <f>SUM(S656)</f>
        <v>105.35</v>
      </c>
      <c r="U657" s="37">
        <f t="shared" ref="U657:X657" si="471">SUM(U656)</f>
        <v>550</v>
      </c>
      <c r="V657" s="37">
        <f t="shared" si="471"/>
        <v>283.06</v>
      </c>
      <c r="W657" s="37">
        <f t="shared" si="471"/>
        <v>550</v>
      </c>
      <c r="X657" s="37">
        <f t="shared" si="471"/>
        <v>1208.0899999999999</v>
      </c>
      <c r="Y657" s="37">
        <f t="shared" ref="Y657:Z657" si="472">SUM(Y656)</f>
        <v>2500</v>
      </c>
      <c r="Z657" s="37">
        <f t="shared" si="472"/>
        <v>713.84</v>
      </c>
      <c r="AA657" s="37">
        <f t="shared" ref="AA657:AF657" si="473">SUM(AA656)</f>
        <v>2500</v>
      </c>
      <c r="AB657" s="35">
        <f t="shared" si="473"/>
        <v>389.34</v>
      </c>
      <c r="AC657" s="137">
        <f t="shared" si="473"/>
        <v>2500</v>
      </c>
      <c r="AD657" s="137">
        <f t="shared" si="473"/>
        <v>0</v>
      </c>
      <c r="AE657" s="137">
        <f t="shared" si="473"/>
        <v>0</v>
      </c>
      <c r="AF657" s="36">
        <f t="shared" si="473"/>
        <v>0</v>
      </c>
    </row>
    <row r="658" spans="1:32" x14ac:dyDescent="0.25">
      <c r="A658" s="51"/>
      <c r="B658" s="51" t="s">
        <v>881</v>
      </c>
      <c r="C658" s="97">
        <f t="shared" ref="C658:X658" si="474">SUM(C622+C630+C637+C644+C648+C654+C657)</f>
        <v>144300</v>
      </c>
      <c r="D658" s="97">
        <f t="shared" si="474"/>
        <v>190810</v>
      </c>
      <c r="E658" s="97">
        <f t="shared" si="474"/>
        <v>158531.72</v>
      </c>
      <c r="F658" s="97">
        <f t="shared" si="474"/>
        <v>153723</v>
      </c>
      <c r="G658" s="97">
        <f t="shared" si="474"/>
        <v>96029.87</v>
      </c>
      <c r="H658" s="97">
        <f t="shared" si="474"/>
        <v>126257.9</v>
      </c>
      <c r="I658" s="97">
        <f t="shared" si="474"/>
        <v>147870</v>
      </c>
      <c r="J658" s="97">
        <f t="shared" si="474"/>
        <v>149187.10999999999</v>
      </c>
      <c r="K658" s="97">
        <f t="shared" si="474"/>
        <v>148656</v>
      </c>
      <c r="L658" s="97">
        <f t="shared" si="474"/>
        <v>147804.54999999999</v>
      </c>
      <c r="M658" s="97">
        <f t="shared" si="474"/>
        <v>172448.03</v>
      </c>
      <c r="N658" s="97">
        <f t="shared" si="474"/>
        <v>155096</v>
      </c>
      <c r="O658" s="97">
        <f t="shared" si="474"/>
        <v>208401.65000000002</v>
      </c>
      <c r="P658" s="97">
        <f t="shared" si="474"/>
        <v>159977</v>
      </c>
      <c r="Q658" s="97">
        <f t="shared" si="474"/>
        <v>122204.37000000001</v>
      </c>
      <c r="R658" s="97">
        <f t="shared" si="474"/>
        <v>71973</v>
      </c>
      <c r="S658" s="97">
        <f t="shared" si="474"/>
        <v>70502.78</v>
      </c>
      <c r="T658" s="8">
        <f>(P658-N658)/N658</f>
        <v>3.1470830969206172E-2</v>
      </c>
      <c r="U658" s="97">
        <f t="shared" si="474"/>
        <v>77485</v>
      </c>
      <c r="V658" s="97">
        <f t="shared" si="474"/>
        <v>171928.37</v>
      </c>
      <c r="W658" s="97">
        <f t="shared" si="474"/>
        <v>85575</v>
      </c>
      <c r="X658" s="97">
        <f t="shared" si="474"/>
        <v>171279.36000000004</v>
      </c>
      <c r="Y658" s="97">
        <f t="shared" ref="Y658:Z658" si="475">SUM(Y622+Y630+Y637+Y644+Y648+Y654+Y657)</f>
        <v>208753</v>
      </c>
      <c r="Z658" s="97">
        <f t="shared" si="475"/>
        <v>113039.78999999998</v>
      </c>
      <c r="AA658" s="97">
        <f t="shared" ref="AA658:AF658" si="476">SUM(AA622+AA630+AA637+AA644+AA648+AA654+AA657)</f>
        <v>206151</v>
      </c>
      <c r="AB658" s="98">
        <f t="shared" si="476"/>
        <v>127244.37</v>
      </c>
      <c r="AC658" s="144">
        <f t="shared" si="476"/>
        <v>197306</v>
      </c>
      <c r="AD658" s="144">
        <f t="shared" si="476"/>
        <v>0</v>
      </c>
      <c r="AE658" s="144">
        <f t="shared" si="476"/>
        <v>0</v>
      </c>
      <c r="AF658" s="99">
        <f t="shared" si="476"/>
        <v>0</v>
      </c>
    </row>
    <row r="659" spans="1:32" x14ac:dyDescent="0.25">
      <c r="A659" s="51"/>
      <c r="B659" s="52" t="s">
        <v>882</v>
      </c>
      <c r="C659" s="115" t="e">
        <f>SUM(C658+#REF!+#REF!)</f>
        <v>#REF!</v>
      </c>
      <c r="D659" s="115" t="e">
        <f>SUM(D658+#REF!+#REF!)</f>
        <v>#REF!</v>
      </c>
      <c r="E659" s="53" t="e">
        <f>SUM(E658+#REF!+#REF!)</f>
        <v>#REF!</v>
      </c>
      <c r="F659" s="53" t="e">
        <f>SUM(F658+#REF!+#REF!)</f>
        <v>#REF!</v>
      </c>
      <c r="G659" s="53" t="e">
        <f>SUM(G658+#REF!+#REF!)</f>
        <v>#REF!</v>
      </c>
      <c r="H659" s="53" t="e">
        <f>SUM(H658+#REF!+#REF!)</f>
        <v>#REF!</v>
      </c>
      <c r="I659" s="53" t="e">
        <f>SUM(I658+#REF!+#REF!)</f>
        <v>#REF!</v>
      </c>
      <c r="J659" s="53" t="e">
        <f>SUM(J658+#REF!+#REF!)</f>
        <v>#REF!</v>
      </c>
      <c r="K659" s="53">
        <f t="shared" ref="K659:X659" si="477">SUM(K658)</f>
        <v>148656</v>
      </c>
      <c r="L659" s="53">
        <f t="shared" si="477"/>
        <v>147804.54999999999</v>
      </c>
      <c r="M659" s="53">
        <f t="shared" si="477"/>
        <v>172448.03</v>
      </c>
      <c r="N659" s="53">
        <f t="shared" si="477"/>
        <v>155096</v>
      </c>
      <c r="O659" s="53">
        <f t="shared" si="477"/>
        <v>208401.65000000002</v>
      </c>
      <c r="P659" s="53">
        <f t="shared" si="477"/>
        <v>159977</v>
      </c>
      <c r="Q659" s="53">
        <f t="shared" si="477"/>
        <v>122204.37000000001</v>
      </c>
      <c r="R659" s="53">
        <f t="shared" si="477"/>
        <v>71973</v>
      </c>
      <c r="S659" s="53">
        <f t="shared" si="477"/>
        <v>70502.78</v>
      </c>
      <c r="T659" s="8">
        <f>(P659-N659)/N659</f>
        <v>3.1470830969206172E-2</v>
      </c>
      <c r="U659" s="53">
        <f t="shared" si="477"/>
        <v>77485</v>
      </c>
      <c r="V659" s="53">
        <f t="shared" si="477"/>
        <v>171928.37</v>
      </c>
      <c r="W659" s="53">
        <f t="shared" si="477"/>
        <v>85575</v>
      </c>
      <c r="X659" s="53">
        <f t="shared" si="477"/>
        <v>171279.36000000004</v>
      </c>
      <c r="Y659" s="53">
        <f t="shared" ref="Y659:Z659" si="478">SUM(Y658)</f>
        <v>208753</v>
      </c>
      <c r="Z659" s="53">
        <f t="shared" si="478"/>
        <v>113039.78999999998</v>
      </c>
      <c r="AA659" s="53">
        <f t="shared" ref="AA659:AF659" si="479">SUM(AA658)</f>
        <v>206151</v>
      </c>
      <c r="AB659" s="54">
        <f t="shared" si="479"/>
        <v>127244.37</v>
      </c>
      <c r="AC659" s="139">
        <f t="shared" si="479"/>
        <v>197306</v>
      </c>
      <c r="AD659" s="139">
        <f t="shared" si="479"/>
        <v>0</v>
      </c>
      <c r="AE659" s="139">
        <f t="shared" si="479"/>
        <v>0</v>
      </c>
      <c r="AF659" s="55">
        <f t="shared" si="479"/>
        <v>0</v>
      </c>
    </row>
    <row r="660" spans="1:32" x14ac:dyDescent="0.25">
      <c r="A660" s="28" t="s">
        <v>883</v>
      </c>
      <c r="B660" s="57" t="s">
        <v>884</v>
      </c>
      <c r="C660" s="25"/>
      <c r="D660" s="25"/>
      <c r="E660" s="25"/>
    </row>
    <row r="661" spans="1:32" x14ac:dyDescent="0.25">
      <c r="A661" s="28" t="s">
        <v>885</v>
      </c>
      <c r="B661" s="29" t="s">
        <v>587</v>
      </c>
      <c r="C661" s="25"/>
      <c r="D661" s="25"/>
      <c r="E661" s="25"/>
    </row>
    <row r="662" spans="1:32" x14ac:dyDescent="0.25">
      <c r="A662" s="28" t="s">
        <v>886</v>
      </c>
      <c r="B662" s="29" t="s">
        <v>887</v>
      </c>
      <c r="C662" s="25">
        <v>500</v>
      </c>
      <c r="D662" s="25">
        <v>1000</v>
      </c>
      <c r="E662" s="25">
        <v>0</v>
      </c>
      <c r="F662" s="25">
        <v>1000</v>
      </c>
      <c r="G662" s="25">
        <v>500</v>
      </c>
      <c r="H662" s="25">
        <v>1000</v>
      </c>
      <c r="I662" s="25">
        <v>1000</v>
      </c>
      <c r="J662" s="25">
        <v>778.5</v>
      </c>
      <c r="K662" s="25">
        <v>2000</v>
      </c>
      <c r="L662" s="25">
        <v>586</v>
      </c>
      <c r="M662" s="25">
        <v>706</v>
      </c>
      <c r="N662" s="25">
        <v>2000</v>
      </c>
      <c r="O662" s="25">
        <v>40</v>
      </c>
      <c r="P662" s="25">
        <v>2000</v>
      </c>
      <c r="Q662" s="25">
        <v>507</v>
      </c>
      <c r="R662" s="25">
        <v>2000</v>
      </c>
      <c r="S662" s="25">
        <v>982</v>
      </c>
      <c r="U662" s="25">
        <v>2000</v>
      </c>
      <c r="V662" s="25">
        <v>0</v>
      </c>
      <c r="W662" s="25">
        <v>2000</v>
      </c>
      <c r="X662" s="25">
        <v>0</v>
      </c>
      <c r="Y662" s="25">
        <v>2000</v>
      </c>
      <c r="Z662" s="25">
        <v>0</v>
      </c>
      <c r="AA662" s="25">
        <v>2000</v>
      </c>
      <c r="AC662" s="136">
        <v>2000</v>
      </c>
    </row>
    <row r="663" spans="1:32" x14ac:dyDescent="0.25">
      <c r="A663" s="107"/>
      <c r="B663" s="108" t="s">
        <v>24</v>
      </c>
      <c r="C663" s="34">
        <f t="shared" ref="C663:R663" si="480">SUM(C662)</f>
        <v>500</v>
      </c>
      <c r="D663" s="34">
        <f t="shared" si="480"/>
        <v>1000</v>
      </c>
      <c r="E663" s="34">
        <f t="shared" si="480"/>
        <v>0</v>
      </c>
      <c r="F663" s="34">
        <f t="shared" si="480"/>
        <v>1000</v>
      </c>
      <c r="G663" s="34">
        <f t="shared" si="480"/>
        <v>500</v>
      </c>
      <c r="H663" s="34">
        <f t="shared" si="480"/>
        <v>1000</v>
      </c>
      <c r="I663" s="34">
        <f t="shared" si="480"/>
        <v>1000</v>
      </c>
      <c r="J663" s="34">
        <f t="shared" si="480"/>
        <v>778.5</v>
      </c>
      <c r="K663" s="34">
        <f t="shared" si="480"/>
        <v>2000</v>
      </c>
      <c r="L663" s="34">
        <f t="shared" si="480"/>
        <v>586</v>
      </c>
      <c r="M663" s="34">
        <f t="shared" si="480"/>
        <v>706</v>
      </c>
      <c r="N663" s="34">
        <f t="shared" si="480"/>
        <v>2000</v>
      </c>
      <c r="O663" s="34">
        <f t="shared" si="480"/>
        <v>40</v>
      </c>
      <c r="P663" s="34">
        <f t="shared" si="480"/>
        <v>2000</v>
      </c>
      <c r="Q663" s="34">
        <f t="shared" si="480"/>
        <v>507</v>
      </c>
      <c r="R663" s="34">
        <f t="shared" si="480"/>
        <v>2000</v>
      </c>
      <c r="S663" s="37">
        <f>SUM(S662)</f>
        <v>982</v>
      </c>
      <c r="U663" s="37">
        <f t="shared" ref="U663:X663" si="481">SUM(U662)</f>
        <v>2000</v>
      </c>
      <c r="V663" s="37">
        <f t="shared" si="481"/>
        <v>0</v>
      </c>
      <c r="W663" s="37">
        <f t="shared" si="481"/>
        <v>2000</v>
      </c>
      <c r="X663" s="37">
        <f t="shared" si="481"/>
        <v>0</v>
      </c>
      <c r="Y663" s="37">
        <f>SUM(Y662)</f>
        <v>2000</v>
      </c>
      <c r="Z663" s="37">
        <f>SUM(Z662)</f>
        <v>0</v>
      </c>
      <c r="AA663" s="37">
        <f t="shared" ref="AA663:AF663" si="482">SUM(AA662)</f>
        <v>2000</v>
      </c>
      <c r="AB663" s="35">
        <f t="shared" si="482"/>
        <v>0</v>
      </c>
      <c r="AC663" s="137">
        <f t="shared" si="482"/>
        <v>2000</v>
      </c>
      <c r="AD663" s="137">
        <f t="shared" si="482"/>
        <v>0</v>
      </c>
      <c r="AE663" s="137">
        <f t="shared" si="482"/>
        <v>0</v>
      </c>
      <c r="AF663" s="36">
        <f t="shared" si="482"/>
        <v>0</v>
      </c>
    </row>
    <row r="664" spans="1:32" x14ac:dyDescent="0.25">
      <c r="A664" s="28" t="s">
        <v>888</v>
      </c>
      <c r="B664" s="29" t="s">
        <v>889</v>
      </c>
      <c r="C664" s="25"/>
      <c r="D664" s="25"/>
      <c r="E664" s="25"/>
      <c r="F664" s="25"/>
      <c r="G664" s="25"/>
    </row>
    <row r="665" spans="1:32" x14ac:dyDescent="0.25">
      <c r="A665" s="28" t="s">
        <v>890</v>
      </c>
      <c r="B665" s="29" t="s">
        <v>737</v>
      </c>
      <c r="C665" s="25">
        <v>250</v>
      </c>
      <c r="D665" s="25">
        <v>100</v>
      </c>
      <c r="E665" s="25">
        <v>0</v>
      </c>
      <c r="F665" s="25">
        <v>100</v>
      </c>
      <c r="G665" s="25">
        <v>132.38999999999999</v>
      </c>
      <c r="H665" s="25">
        <v>132.38999999999999</v>
      </c>
      <c r="I665" s="25">
        <v>100</v>
      </c>
      <c r="J665" s="25">
        <v>0</v>
      </c>
      <c r="K665" s="25">
        <v>100</v>
      </c>
      <c r="L665" s="25">
        <v>0</v>
      </c>
      <c r="M665" s="25">
        <v>0</v>
      </c>
      <c r="N665" s="25">
        <v>100</v>
      </c>
      <c r="O665" s="25">
        <v>100</v>
      </c>
      <c r="P665" s="25">
        <v>100</v>
      </c>
      <c r="Q665" s="25">
        <v>100</v>
      </c>
      <c r="R665" s="25">
        <v>100</v>
      </c>
      <c r="S665" s="25">
        <v>70</v>
      </c>
      <c r="U665" s="25">
        <v>100</v>
      </c>
      <c r="V665" s="25">
        <v>0</v>
      </c>
      <c r="W665" s="25">
        <v>100</v>
      </c>
      <c r="X665" s="25">
        <v>0</v>
      </c>
      <c r="Y665" s="25">
        <v>100</v>
      </c>
      <c r="Z665" s="25">
        <v>0</v>
      </c>
      <c r="AA665" s="25">
        <v>100</v>
      </c>
      <c r="AC665" s="136">
        <v>100</v>
      </c>
    </row>
    <row r="666" spans="1:32" x14ac:dyDescent="0.25">
      <c r="A666" s="32"/>
      <c r="B666" s="61" t="s">
        <v>24</v>
      </c>
      <c r="C666" s="34">
        <f t="shared" ref="C666:R666" si="483">SUM(C665)</f>
        <v>250</v>
      </c>
      <c r="D666" s="34">
        <f t="shared" si="483"/>
        <v>100</v>
      </c>
      <c r="E666" s="34">
        <f t="shared" si="483"/>
        <v>0</v>
      </c>
      <c r="F666" s="34">
        <f t="shared" si="483"/>
        <v>100</v>
      </c>
      <c r="G666" s="34">
        <f t="shared" si="483"/>
        <v>132.38999999999999</v>
      </c>
      <c r="H666" s="34">
        <f t="shared" si="483"/>
        <v>132.38999999999999</v>
      </c>
      <c r="I666" s="34">
        <f t="shared" si="483"/>
        <v>100</v>
      </c>
      <c r="J666" s="34">
        <f t="shared" si="483"/>
        <v>0</v>
      </c>
      <c r="K666" s="34">
        <f t="shared" si="483"/>
        <v>100</v>
      </c>
      <c r="L666" s="34">
        <f t="shared" si="483"/>
        <v>0</v>
      </c>
      <c r="M666" s="34">
        <f t="shared" si="483"/>
        <v>0</v>
      </c>
      <c r="N666" s="34">
        <f t="shared" si="483"/>
        <v>100</v>
      </c>
      <c r="O666" s="34">
        <f t="shared" si="483"/>
        <v>100</v>
      </c>
      <c r="P666" s="34">
        <f t="shared" si="483"/>
        <v>100</v>
      </c>
      <c r="Q666" s="34">
        <f t="shared" si="483"/>
        <v>100</v>
      </c>
      <c r="R666" s="34">
        <f t="shared" si="483"/>
        <v>100</v>
      </c>
      <c r="S666" s="37">
        <f>SUM(S665)</f>
        <v>70</v>
      </c>
      <c r="U666" s="37">
        <f t="shared" ref="U666:X666" si="484">SUM(U665)</f>
        <v>100</v>
      </c>
      <c r="V666" s="37">
        <f t="shared" si="484"/>
        <v>0</v>
      </c>
      <c r="W666" s="37">
        <f t="shared" si="484"/>
        <v>100</v>
      </c>
      <c r="X666" s="37">
        <f t="shared" si="484"/>
        <v>0</v>
      </c>
      <c r="Y666" s="37">
        <f t="shared" ref="Y666:AF666" si="485">SUM(Y665)</f>
        <v>100</v>
      </c>
      <c r="Z666" s="37">
        <f t="shared" si="485"/>
        <v>0</v>
      </c>
      <c r="AA666" s="37">
        <f t="shared" si="485"/>
        <v>100</v>
      </c>
      <c r="AB666" s="35">
        <f t="shared" si="485"/>
        <v>0</v>
      </c>
      <c r="AC666" s="137">
        <f t="shared" si="485"/>
        <v>100</v>
      </c>
      <c r="AD666" s="137">
        <f t="shared" si="485"/>
        <v>0</v>
      </c>
      <c r="AE666" s="137">
        <f t="shared" si="485"/>
        <v>0</v>
      </c>
      <c r="AF666" s="36">
        <f t="shared" si="485"/>
        <v>0</v>
      </c>
    </row>
    <row r="667" spans="1:32" x14ac:dyDescent="0.25">
      <c r="A667" s="28" t="s">
        <v>891</v>
      </c>
      <c r="B667" s="29" t="s">
        <v>399</v>
      </c>
      <c r="C667" s="25"/>
      <c r="D667" s="25"/>
      <c r="E667" s="25"/>
      <c r="F667" s="25"/>
      <c r="G667" s="25"/>
    </row>
    <row r="668" spans="1:32" x14ac:dyDescent="0.25">
      <c r="A668" s="28" t="s">
        <v>892</v>
      </c>
      <c r="B668" s="29" t="s">
        <v>409</v>
      </c>
      <c r="C668" s="25">
        <v>500</v>
      </c>
      <c r="D668" s="25">
        <v>250</v>
      </c>
      <c r="E668" s="25">
        <v>0</v>
      </c>
      <c r="F668" s="25">
        <v>200</v>
      </c>
      <c r="G668" s="25">
        <v>0</v>
      </c>
      <c r="H668" s="25">
        <v>0</v>
      </c>
      <c r="I668" s="25">
        <v>200</v>
      </c>
      <c r="J668" s="25">
        <v>0</v>
      </c>
      <c r="K668" s="25">
        <v>200</v>
      </c>
      <c r="L668" s="25">
        <v>0</v>
      </c>
      <c r="M668" s="25">
        <v>0</v>
      </c>
      <c r="N668" s="25">
        <v>200</v>
      </c>
      <c r="O668" s="25">
        <v>0</v>
      </c>
      <c r="P668" s="25">
        <v>200</v>
      </c>
      <c r="Q668" s="25">
        <v>210</v>
      </c>
      <c r="R668" s="25">
        <v>200</v>
      </c>
      <c r="S668" s="25">
        <v>45</v>
      </c>
      <c r="U668" s="25">
        <v>200</v>
      </c>
      <c r="V668" s="25">
        <v>350</v>
      </c>
      <c r="W668" s="25">
        <v>200</v>
      </c>
      <c r="X668" s="25">
        <v>50</v>
      </c>
      <c r="Y668" s="25">
        <v>200</v>
      </c>
      <c r="Z668" s="25">
        <v>0</v>
      </c>
      <c r="AA668" s="25">
        <v>200</v>
      </c>
      <c r="AB668" s="26">
        <v>836</v>
      </c>
      <c r="AC668" s="136">
        <v>200</v>
      </c>
    </row>
    <row r="669" spans="1:32" x14ac:dyDescent="0.25">
      <c r="A669" s="28" t="s">
        <v>893</v>
      </c>
      <c r="B669" s="29" t="s">
        <v>261</v>
      </c>
      <c r="C669" s="25">
        <v>700</v>
      </c>
      <c r="D669" s="25">
        <v>500</v>
      </c>
      <c r="E669" s="25">
        <v>0</v>
      </c>
      <c r="F669" s="25">
        <v>500</v>
      </c>
      <c r="G669" s="25">
        <v>124</v>
      </c>
      <c r="H669" s="25">
        <v>124</v>
      </c>
      <c r="I669" s="25">
        <v>300</v>
      </c>
      <c r="J669" s="25">
        <v>157.91999999999999</v>
      </c>
      <c r="K669" s="25">
        <v>475</v>
      </c>
      <c r="L669" s="25">
        <v>239.02</v>
      </c>
      <c r="M669" s="25">
        <v>175.82</v>
      </c>
      <c r="N669" s="25">
        <v>475</v>
      </c>
      <c r="O669" s="25">
        <v>215</v>
      </c>
      <c r="P669" s="25">
        <v>475</v>
      </c>
      <c r="Q669" s="25">
        <v>266.39999999999998</v>
      </c>
      <c r="R669" s="25">
        <v>475</v>
      </c>
      <c r="S669" s="25">
        <v>64.2</v>
      </c>
      <c r="U669" s="25">
        <v>475</v>
      </c>
      <c r="V669" s="25">
        <v>114</v>
      </c>
      <c r="W669" s="25">
        <v>475</v>
      </c>
      <c r="X669" s="25">
        <v>151.19999999999999</v>
      </c>
      <c r="Y669" s="25">
        <v>475</v>
      </c>
      <c r="Z669" s="25">
        <v>151.19999999999999</v>
      </c>
      <c r="AA669" s="25">
        <v>475</v>
      </c>
      <c r="AB669" s="26">
        <v>603.79999999999995</v>
      </c>
      <c r="AC669" s="136">
        <v>475</v>
      </c>
    </row>
    <row r="670" spans="1:32" x14ac:dyDescent="0.25">
      <c r="A670" s="28" t="s">
        <v>894</v>
      </c>
      <c r="B670" s="29" t="s">
        <v>414</v>
      </c>
      <c r="C670" s="25">
        <v>300</v>
      </c>
      <c r="D670" s="25">
        <v>50</v>
      </c>
      <c r="E670" s="25">
        <v>45.69</v>
      </c>
      <c r="F670" s="25">
        <v>75</v>
      </c>
      <c r="G670" s="25">
        <v>66.37</v>
      </c>
      <c r="H670" s="25">
        <v>72.12</v>
      </c>
      <c r="I670" s="25">
        <v>75</v>
      </c>
      <c r="J670" s="25">
        <v>75</v>
      </c>
      <c r="K670" s="25">
        <v>75</v>
      </c>
      <c r="L670" s="25">
        <v>18.579999999999998</v>
      </c>
      <c r="M670" s="25">
        <v>-111.08</v>
      </c>
      <c r="N670" s="25">
        <v>75</v>
      </c>
      <c r="O670" s="25">
        <v>75</v>
      </c>
      <c r="P670" s="25">
        <v>75</v>
      </c>
      <c r="Q670" s="25">
        <v>75</v>
      </c>
      <c r="R670" s="25">
        <v>75</v>
      </c>
      <c r="S670" s="25">
        <v>48.72</v>
      </c>
      <c r="U670" s="25">
        <v>75</v>
      </c>
      <c r="V670" s="25">
        <v>0</v>
      </c>
      <c r="W670" s="25">
        <v>75</v>
      </c>
      <c r="X670" s="25">
        <v>40.07</v>
      </c>
      <c r="Y670" s="25">
        <v>75</v>
      </c>
      <c r="Z670" s="25">
        <v>0</v>
      </c>
      <c r="AA670" s="25">
        <v>75</v>
      </c>
      <c r="AB670" s="26">
        <v>0</v>
      </c>
      <c r="AC670" s="136">
        <v>75</v>
      </c>
    </row>
    <row r="671" spans="1:32" x14ac:dyDescent="0.25">
      <c r="A671" s="32"/>
      <c r="B671" s="61" t="s">
        <v>24</v>
      </c>
      <c r="C671" s="34">
        <f t="shared" ref="C671:R671" si="486">SUM(C668:C670)</f>
        <v>1500</v>
      </c>
      <c r="D671" s="34">
        <f t="shared" si="486"/>
        <v>800</v>
      </c>
      <c r="E671" s="34">
        <f t="shared" si="486"/>
        <v>45.69</v>
      </c>
      <c r="F671" s="34">
        <f t="shared" si="486"/>
        <v>775</v>
      </c>
      <c r="G671" s="34">
        <f t="shared" si="486"/>
        <v>190.37</v>
      </c>
      <c r="H671" s="34">
        <f t="shared" si="486"/>
        <v>196.12</v>
      </c>
      <c r="I671" s="34">
        <f t="shared" si="486"/>
        <v>575</v>
      </c>
      <c r="J671" s="34">
        <f t="shared" si="486"/>
        <v>232.92</v>
      </c>
      <c r="K671" s="34">
        <f t="shared" si="486"/>
        <v>750</v>
      </c>
      <c r="L671" s="34">
        <f t="shared" si="486"/>
        <v>257.60000000000002</v>
      </c>
      <c r="M671" s="34">
        <f t="shared" si="486"/>
        <v>64.739999999999995</v>
      </c>
      <c r="N671" s="34">
        <f t="shared" si="486"/>
        <v>750</v>
      </c>
      <c r="O671" s="34">
        <f t="shared" si="486"/>
        <v>290</v>
      </c>
      <c r="P671" s="34">
        <f t="shared" si="486"/>
        <v>750</v>
      </c>
      <c r="Q671" s="34">
        <f t="shared" si="486"/>
        <v>551.4</v>
      </c>
      <c r="R671" s="34">
        <f t="shared" si="486"/>
        <v>750</v>
      </c>
      <c r="S671" s="37">
        <f>SUM(S668:S670)</f>
        <v>157.92000000000002</v>
      </c>
      <c r="U671" s="37">
        <f t="shared" ref="U671:X671" si="487">SUM(U668:U670)</f>
        <v>750</v>
      </c>
      <c r="V671" s="37">
        <f t="shared" si="487"/>
        <v>464</v>
      </c>
      <c r="W671" s="37">
        <f t="shared" si="487"/>
        <v>750</v>
      </c>
      <c r="X671" s="37">
        <f t="shared" si="487"/>
        <v>241.26999999999998</v>
      </c>
      <c r="Y671" s="37">
        <f>SUM(Y668:Y670)</f>
        <v>750</v>
      </c>
      <c r="Z671" s="37">
        <f>SUM(Z668:Z670)</f>
        <v>151.19999999999999</v>
      </c>
      <c r="AA671" s="37">
        <f t="shared" ref="AA671:AF671" si="488">SUM(AA668:AA670)</f>
        <v>750</v>
      </c>
      <c r="AB671" s="35">
        <f t="shared" si="488"/>
        <v>1439.8</v>
      </c>
      <c r="AC671" s="137">
        <f t="shared" si="488"/>
        <v>750</v>
      </c>
      <c r="AD671" s="137">
        <f t="shared" si="488"/>
        <v>0</v>
      </c>
      <c r="AE671" s="137">
        <f t="shared" si="488"/>
        <v>0</v>
      </c>
      <c r="AF671" s="36">
        <f t="shared" si="488"/>
        <v>0</v>
      </c>
    </row>
    <row r="672" spans="1:32" x14ac:dyDescent="0.25">
      <c r="A672" s="51"/>
      <c r="B672" s="52" t="s">
        <v>895</v>
      </c>
      <c r="C672" s="53">
        <f t="shared" ref="C672:S672" si="489">SUM(C663+C666+C671)</f>
        <v>2250</v>
      </c>
      <c r="D672" s="53">
        <f t="shared" si="489"/>
        <v>1900</v>
      </c>
      <c r="E672" s="53">
        <f t="shared" si="489"/>
        <v>45.69</v>
      </c>
      <c r="F672" s="53">
        <f t="shared" si="489"/>
        <v>1875</v>
      </c>
      <c r="G672" s="53">
        <f t="shared" si="489"/>
        <v>822.76</v>
      </c>
      <c r="H672" s="53">
        <f t="shared" si="489"/>
        <v>1328.5099999999998</v>
      </c>
      <c r="I672" s="53">
        <f t="shared" si="489"/>
        <v>1675</v>
      </c>
      <c r="J672" s="53">
        <f t="shared" si="489"/>
        <v>1011.42</v>
      </c>
      <c r="K672" s="53">
        <f t="shared" si="489"/>
        <v>2850</v>
      </c>
      <c r="L672" s="53">
        <f t="shared" si="489"/>
        <v>843.6</v>
      </c>
      <c r="M672" s="53">
        <f t="shared" si="489"/>
        <v>770.74</v>
      </c>
      <c r="N672" s="53">
        <f t="shared" si="489"/>
        <v>2850</v>
      </c>
      <c r="O672" s="53">
        <f t="shared" si="489"/>
        <v>430</v>
      </c>
      <c r="P672" s="53">
        <f t="shared" si="489"/>
        <v>2850</v>
      </c>
      <c r="Q672" s="53">
        <f t="shared" si="489"/>
        <v>1158.4000000000001</v>
      </c>
      <c r="R672" s="53">
        <f t="shared" si="489"/>
        <v>2850</v>
      </c>
      <c r="S672" s="53">
        <f t="shared" si="489"/>
        <v>1209.92</v>
      </c>
      <c r="T672" s="8">
        <f>(P672-N672)/N672</f>
        <v>0</v>
      </c>
      <c r="U672" s="53">
        <f t="shared" ref="U672:X672" si="490">SUM(U663+U666+U671)</f>
        <v>2850</v>
      </c>
      <c r="V672" s="53">
        <f t="shared" si="490"/>
        <v>464</v>
      </c>
      <c r="W672" s="53">
        <f t="shared" si="490"/>
        <v>2850</v>
      </c>
      <c r="X672" s="53">
        <f t="shared" si="490"/>
        <v>241.26999999999998</v>
      </c>
      <c r="Y672" s="53">
        <f t="shared" ref="Y672:Z672" si="491">SUM(Y663+Y666+Y671)</f>
        <v>2850</v>
      </c>
      <c r="Z672" s="53">
        <f t="shared" si="491"/>
        <v>151.19999999999999</v>
      </c>
      <c r="AA672" s="53">
        <f t="shared" ref="AA672:AF672" si="492">SUM(AA663+AA666+AA671)</f>
        <v>2850</v>
      </c>
      <c r="AB672" s="53">
        <f t="shared" si="492"/>
        <v>1439.8</v>
      </c>
      <c r="AC672" s="139">
        <f t="shared" si="492"/>
        <v>2850</v>
      </c>
      <c r="AD672" s="139">
        <f t="shared" si="492"/>
        <v>0</v>
      </c>
      <c r="AE672" s="139">
        <f t="shared" si="492"/>
        <v>0</v>
      </c>
      <c r="AF672" s="55">
        <f t="shared" si="492"/>
        <v>0</v>
      </c>
    </row>
    <row r="673" spans="1:32" x14ac:dyDescent="0.25">
      <c r="A673" s="28"/>
      <c r="B673" s="57" t="s">
        <v>896</v>
      </c>
      <c r="C673" s="25"/>
      <c r="D673" s="25"/>
      <c r="E673" s="25"/>
    </row>
    <row r="674" spans="1:32" x14ac:dyDescent="0.25">
      <c r="A674" s="28" t="s">
        <v>897</v>
      </c>
      <c r="B674" s="29" t="s">
        <v>898</v>
      </c>
      <c r="C674" s="58">
        <v>226000</v>
      </c>
      <c r="D674" s="25">
        <v>235000</v>
      </c>
      <c r="E674" s="25">
        <v>211524.57</v>
      </c>
      <c r="F674" s="116">
        <v>250000</v>
      </c>
      <c r="G674" s="116">
        <v>175845.77</v>
      </c>
      <c r="H674" s="116">
        <v>236141.3</v>
      </c>
      <c r="I674" s="116">
        <v>258867</v>
      </c>
      <c r="J674" s="25">
        <v>237029.52</v>
      </c>
      <c r="K674" s="25">
        <v>260000</v>
      </c>
      <c r="L674" s="25">
        <v>204236.07</v>
      </c>
      <c r="M674" s="25">
        <v>246974.78</v>
      </c>
      <c r="N674" s="25">
        <v>266739.49</v>
      </c>
      <c r="O674" s="25">
        <v>242238.4</v>
      </c>
      <c r="P674" s="25">
        <v>275342</v>
      </c>
      <c r="Q674" s="25">
        <v>249548.18</v>
      </c>
      <c r="R674" s="25">
        <v>285789</v>
      </c>
      <c r="S674" s="25">
        <v>270518.88</v>
      </c>
      <c r="U674" s="25">
        <v>287410</v>
      </c>
      <c r="V674" s="25">
        <v>278925.23</v>
      </c>
      <c r="W674" s="25">
        <v>342574</v>
      </c>
      <c r="X674" s="25">
        <v>309066.03000000003</v>
      </c>
      <c r="Y674" s="25">
        <v>324382</v>
      </c>
      <c r="Z674" s="25">
        <v>311715.05</v>
      </c>
      <c r="AA674" s="25">
        <v>359690</v>
      </c>
      <c r="AB674" s="26">
        <v>298654.5</v>
      </c>
      <c r="AC674" s="136">
        <v>389080</v>
      </c>
    </row>
    <row r="675" spans="1:32" x14ac:dyDescent="0.25">
      <c r="A675" s="28" t="s">
        <v>899</v>
      </c>
      <c r="B675" s="29" t="s">
        <v>900</v>
      </c>
      <c r="C675" s="64">
        <v>0</v>
      </c>
      <c r="D675" s="25">
        <v>57000</v>
      </c>
      <c r="E675" s="25">
        <v>70075.16</v>
      </c>
      <c r="F675" s="116">
        <v>156000</v>
      </c>
      <c r="G675" s="116">
        <v>101605.56</v>
      </c>
      <c r="H675" s="116">
        <v>156886.42000000001</v>
      </c>
      <c r="I675" s="116">
        <v>157946</v>
      </c>
      <c r="J675" s="25">
        <v>168280.05</v>
      </c>
      <c r="K675" s="25">
        <v>165000</v>
      </c>
      <c r="L675" s="25">
        <v>146641.03</v>
      </c>
      <c r="M675" s="25">
        <v>197274.94</v>
      </c>
      <c r="N675" s="25">
        <v>184303.43</v>
      </c>
      <c r="O675" s="25">
        <v>201143.27</v>
      </c>
      <c r="P675" s="25">
        <v>205698</v>
      </c>
      <c r="Q675" s="25">
        <v>225159.66</v>
      </c>
      <c r="R675" s="25">
        <v>230000</v>
      </c>
      <c r="S675" s="25">
        <v>221694.69</v>
      </c>
      <c r="U675" s="25">
        <v>300000</v>
      </c>
      <c r="V675" s="25">
        <v>335520.39</v>
      </c>
      <c r="W675" s="25">
        <v>466649</v>
      </c>
      <c r="X675" s="25">
        <v>372058.04</v>
      </c>
      <c r="Y675" s="25">
        <v>455849</v>
      </c>
      <c r="Z675" s="25">
        <v>347256.65</v>
      </c>
      <c r="AA675" s="25">
        <v>480000</v>
      </c>
      <c r="AB675" s="26">
        <v>345418.05</v>
      </c>
      <c r="AC675" s="136">
        <v>563430</v>
      </c>
    </row>
    <row r="676" spans="1:32" x14ac:dyDescent="0.25">
      <c r="A676" s="28" t="s">
        <v>901</v>
      </c>
      <c r="B676" s="29" t="s">
        <v>902</v>
      </c>
      <c r="C676" s="25">
        <v>7000</v>
      </c>
      <c r="D676" s="25">
        <v>9000</v>
      </c>
      <c r="E676" s="25">
        <v>9465.56</v>
      </c>
      <c r="F676" s="42">
        <v>10000</v>
      </c>
      <c r="G676" s="42">
        <v>23238.799999999999</v>
      </c>
      <c r="H676" s="42">
        <v>25469.4</v>
      </c>
      <c r="I676" s="42">
        <v>15000</v>
      </c>
      <c r="J676" s="25">
        <v>9835.76</v>
      </c>
      <c r="K676" s="25">
        <v>15000</v>
      </c>
      <c r="L676" s="25">
        <v>7007.58</v>
      </c>
      <c r="M676" s="25">
        <v>8574.4599999999991</v>
      </c>
      <c r="N676" s="25">
        <v>12000</v>
      </c>
      <c r="O676" s="25">
        <v>7449.92</v>
      </c>
      <c r="P676" s="25">
        <v>10000</v>
      </c>
      <c r="Q676" s="25">
        <v>8716.73</v>
      </c>
      <c r="R676" s="25">
        <v>10000</v>
      </c>
      <c r="S676" s="25">
        <v>59.44</v>
      </c>
      <c r="U676" s="25">
        <v>5000</v>
      </c>
      <c r="V676" s="25">
        <v>15205.06</v>
      </c>
      <c r="W676" s="25">
        <v>3000</v>
      </c>
      <c r="X676" s="25">
        <v>22978.57</v>
      </c>
      <c r="Y676" s="25">
        <v>16000</v>
      </c>
      <c r="Z676" s="25">
        <v>3263</v>
      </c>
      <c r="AA676" s="25">
        <v>16000</v>
      </c>
      <c r="AB676" s="26">
        <v>9661.42</v>
      </c>
      <c r="AC676" s="136">
        <v>16000</v>
      </c>
    </row>
    <row r="677" spans="1:32" x14ac:dyDescent="0.25">
      <c r="A677" s="28" t="s">
        <v>903</v>
      </c>
      <c r="B677" s="29" t="s">
        <v>904</v>
      </c>
      <c r="C677" s="25">
        <v>14000</v>
      </c>
      <c r="D677" s="25">
        <v>15500</v>
      </c>
      <c r="E677" s="25">
        <v>13530.64</v>
      </c>
      <c r="F677" s="116">
        <v>17300</v>
      </c>
      <c r="G677" s="116">
        <v>11657.74</v>
      </c>
      <c r="H677" s="116">
        <v>14924.87</v>
      </c>
      <c r="I677" s="116">
        <v>17300</v>
      </c>
      <c r="J677" s="25">
        <v>12999.07</v>
      </c>
      <c r="K677" s="25">
        <v>17300</v>
      </c>
      <c r="L677" s="25">
        <v>11520.26</v>
      </c>
      <c r="M677" s="25">
        <v>13947.57</v>
      </c>
      <c r="N677" s="25">
        <v>16000</v>
      </c>
      <c r="O677" s="25">
        <v>14983.47</v>
      </c>
      <c r="P677" s="25">
        <v>16000</v>
      </c>
      <c r="Q677" s="25">
        <v>15737.8</v>
      </c>
      <c r="R677" s="25">
        <v>18000</v>
      </c>
      <c r="S677" s="25">
        <v>15831.61</v>
      </c>
      <c r="U677" s="25">
        <v>18000</v>
      </c>
      <c r="V677" s="25">
        <v>14662.92</v>
      </c>
      <c r="W677" s="25">
        <v>18882</v>
      </c>
      <c r="X677" s="25">
        <v>15590.59</v>
      </c>
      <c r="Y677" s="25">
        <v>19282</v>
      </c>
      <c r="Z677" s="25">
        <v>15662.79</v>
      </c>
      <c r="AA677" s="25">
        <v>18500</v>
      </c>
      <c r="AB677" s="26">
        <v>15496.5</v>
      </c>
      <c r="AC677" s="136">
        <v>18500</v>
      </c>
    </row>
    <row r="678" spans="1:32" x14ac:dyDescent="0.25">
      <c r="A678" s="28" t="s">
        <v>905</v>
      </c>
      <c r="B678" s="29" t="s">
        <v>306</v>
      </c>
      <c r="C678" s="25">
        <v>847100</v>
      </c>
      <c r="D678" s="25">
        <v>775000</v>
      </c>
      <c r="E678" s="25">
        <v>699218.37</v>
      </c>
      <c r="F678" s="116">
        <v>844750</v>
      </c>
      <c r="G678" s="116">
        <v>625355.27</v>
      </c>
      <c r="H678" s="116">
        <v>746791.47</v>
      </c>
      <c r="I678" s="116">
        <v>839301</v>
      </c>
      <c r="J678" s="25">
        <v>775953.73</v>
      </c>
      <c r="K678" s="25">
        <v>864805.34</v>
      </c>
      <c r="L678" s="25">
        <v>678602.43</v>
      </c>
      <c r="M678" s="25">
        <v>801930.78</v>
      </c>
      <c r="N678" s="25">
        <v>825000</v>
      </c>
      <c r="O678" s="25">
        <v>814464.55</v>
      </c>
      <c r="P678" s="25">
        <v>920217</v>
      </c>
      <c r="Q678" s="25">
        <v>848020.14</v>
      </c>
      <c r="R678" s="25">
        <v>930000</v>
      </c>
      <c r="S678" s="25">
        <v>842869.05</v>
      </c>
      <c r="U678" s="25">
        <v>925000</v>
      </c>
      <c r="V678" s="25">
        <v>739068.96</v>
      </c>
      <c r="W678" s="25">
        <v>825000</v>
      </c>
      <c r="X678" s="25">
        <v>802249.37</v>
      </c>
      <c r="Y678" s="25">
        <v>829200</v>
      </c>
      <c r="Z678" s="25">
        <v>790309.73</v>
      </c>
      <c r="AA678" s="25">
        <v>971606</v>
      </c>
      <c r="AB678" s="26">
        <v>868156.44</v>
      </c>
      <c r="AC678" s="136">
        <v>1127155</v>
      </c>
    </row>
    <row r="679" spans="1:32" x14ac:dyDescent="0.25">
      <c r="A679" s="28" t="s">
        <v>906</v>
      </c>
      <c r="B679" s="29" t="s">
        <v>907</v>
      </c>
      <c r="C679" s="25">
        <v>1400</v>
      </c>
      <c r="D679" s="25">
        <v>1600</v>
      </c>
      <c r="E679" s="25">
        <v>3768.58</v>
      </c>
      <c r="F679" s="42">
        <v>1600</v>
      </c>
      <c r="G679" s="42">
        <v>1249.0899999999999</v>
      </c>
      <c r="H679" s="42">
        <v>1947.93</v>
      </c>
      <c r="I679" s="42">
        <v>1600</v>
      </c>
      <c r="J679" s="25">
        <v>2246.94</v>
      </c>
      <c r="K679" s="25">
        <v>1850</v>
      </c>
      <c r="L679" s="25">
        <v>1527.48</v>
      </c>
      <c r="M679" s="25">
        <v>2021.49</v>
      </c>
      <c r="N679" s="25">
        <v>2100</v>
      </c>
      <c r="O679" s="25">
        <v>2488.48</v>
      </c>
      <c r="P679" s="25">
        <v>3000</v>
      </c>
      <c r="Q679" s="25">
        <v>1179.72</v>
      </c>
      <c r="R679" s="25">
        <v>2500</v>
      </c>
      <c r="S679" s="25">
        <v>0</v>
      </c>
      <c r="U679" s="25">
        <v>2500</v>
      </c>
      <c r="V679" s="25">
        <v>0</v>
      </c>
      <c r="W679" s="25">
        <v>500</v>
      </c>
      <c r="X679" s="25">
        <v>0</v>
      </c>
      <c r="Y679" s="25">
        <v>1866</v>
      </c>
      <c r="Z679" s="25">
        <v>175.72</v>
      </c>
      <c r="AA679" s="25">
        <v>1866</v>
      </c>
      <c r="AB679" s="26">
        <v>1486.35</v>
      </c>
      <c r="AC679" s="136">
        <v>1866</v>
      </c>
    </row>
    <row r="680" spans="1:32" x14ac:dyDescent="0.25">
      <c r="A680" s="28" t="s">
        <v>908</v>
      </c>
      <c r="B680" s="29" t="s">
        <v>909</v>
      </c>
      <c r="C680" s="25">
        <v>113890</v>
      </c>
      <c r="D680" s="25">
        <v>130000</v>
      </c>
      <c r="E680" s="25">
        <v>130912.05</v>
      </c>
      <c r="F680" s="116">
        <v>136000</v>
      </c>
      <c r="G680" s="116">
        <v>115894.54</v>
      </c>
      <c r="H680" s="116">
        <v>135355.13</v>
      </c>
      <c r="I680" s="116">
        <v>137506</v>
      </c>
      <c r="J680" s="25">
        <v>137950.26999999999</v>
      </c>
      <c r="K680" s="25">
        <v>173850</v>
      </c>
      <c r="L680" s="25">
        <v>166866.04999999999</v>
      </c>
      <c r="M680" s="25">
        <v>166032.48000000001</v>
      </c>
      <c r="N680" s="25">
        <v>170000</v>
      </c>
      <c r="O680" s="25">
        <v>165579.09</v>
      </c>
      <c r="P680" s="25">
        <v>197349</v>
      </c>
      <c r="Q680" s="25">
        <v>192644.61</v>
      </c>
      <c r="R680" s="25">
        <v>182177</v>
      </c>
      <c r="S680" s="25">
        <v>181748.24</v>
      </c>
      <c r="U680" s="25">
        <v>187643</v>
      </c>
      <c r="V680" s="25">
        <v>107702</v>
      </c>
      <c r="W680" s="25">
        <v>197643</v>
      </c>
      <c r="X680" s="25">
        <v>107967</v>
      </c>
      <c r="Y680" s="25">
        <v>129000</v>
      </c>
      <c r="Z680" s="25">
        <v>118476</v>
      </c>
      <c r="AA680" s="25">
        <v>125000</v>
      </c>
      <c r="AB680" s="26">
        <v>108947</v>
      </c>
      <c r="AC680" s="136">
        <v>125000</v>
      </c>
    </row>
    <row r="681" spans="1:32" x14ac:dyDescent="0.25">
      <c r="A681" s="28" t="s">
        <v>1118</v>
      </c>
      <c r="B681" s="29" t="s">
        <v>1146</v>
      </c>
      <c r="C681" s="25"/>
      <c r="D681" s="25"/>
      <c r="E681" s="25"/>
      <c r="F681" s="116"/>
      <c r="G681" s="116"/>
      <c r="H681" s="116"/>
      <c r="I681" s="116"/>
      <c r="AA681" s="25">
        <v>5800</v>
      </c>
      <c r="AB681" s="26">
        <v>7276.58</v>
      </c>
      <c r="AC681" s="136">
        <v>25162</v>
      </c>
    </row>
    <row r="682" spans="1:32" x14ac:dyDescent="0.25">
      <c r="A682" s="32"/>
      <c r="B682" s="61" t="s">
        <v>24</v>
      </c>
      <c r="C682" s="34">
        <f t="shared" ref="C682:R682" si="493">SUM(C674:C680)</f>
        <v>1209390</v>
      </c>
      <c r="D682" s="34">
        <f t="shared" si="493"/>
        <v>1223100</v>
      </c>
      <c r="E682" s="34">
        <f t="shared" si="493"/>
        <v>1138494.93</v>
      </c>
      <c r="F682" s="34">
        <f t="shared" si="493"/>
        <v>1415650</v>
      </c>
      <c r="G682" s="34">
        <f t="shared" si="493"/>
        <v>1054846.7699999998</v>
      </c>
      <c r="H682" s="34">
        <f t="shared" si="493"/>
        <v>1317516.52</v>
      </c>
      <c r="I682" s="34">
        <f t="shared" si="493"/>
        <v>1427520</v>
      </c>
      <c r="J682" s="34">
        <f t="shared" si="493"/>
        <v>1344295.3399999999</v>
      </c>
      <c r="K682" s="34">
        <f t="shared" si="493"/>
        <v>1497805.3399999999</v>
      </c>
      <c r="L682" s="34">
        <f t="shared" si="493"/>
        <v>1216400.9000000001</v>
      </c>
      <c r="M682" s="34">
        <f t="shared" si="493"/>
        <v>1436756.5</v>
      </c>
      <c r="N682" s="34">
        <f t="shared" si="493"/>
        <v>1476142.92</v>
      </c>
      <c r="O682" s="34">
        <f t="shared" si="493"/>
        <v>1448347.18</v>
      </c>
      <c r="P682" s="34">
        <f t="shared" si="493"/>
        <v>1627606</v>
      </c>
      <c r="Q682" s="34">
        <f t="shared" si="493"/>
        <v>1541006.8399999999</v>
      </c>
      <c r="R682" s="34">
        <f t="shared" si="493"/>
        <v>1658466</v>
      </c>
      <c r="S682" s="37">
        <f>SUM(S674:S680)</f>
        <v>1532721.91</v>
      </c>
      <c r="U682" s="37">
        <f t="shared" ref="U682:X682" si="494">SUM(U674:U680)</f>
        <v>1725553</v>
      </c>
      <c r="V682" s="37">
        <f t="shared" si="494"/>
        <v>1491084.56</v>
      </c>
      <c r="W682" s="37">
        <f t="shared" si="494"/>
        <v>1854248</v>
      </c>
      <c r="X682" s="37">
        <f t="shared" si="494"/>
        <v>1629909.6</v>
      </c>
      <c r="Y682" s="37">
        <f>SUM(Y674:Y680)</f>
        <v>1775579</v>
      </c>
      <c r="Z682" s="37">
        <f>SUM(Z674:Z680)</f>
        <v>1586858.94</v>
      </c>
      <c r="AA682" s="37">
        <f>SUM(AA674:AA681)</f>
        <v>1978462</v>
      </c>
      <c r="AB682" s="35">
        <f>SUM(AB674:AB681)</f>
        <v>1655096.8400000003</v>
      </c>
      <c r="AC682" s="137">
        <f>SUM(AC674:AC681)</f>
        <v>2266193</v>
      </c>
      <c r="AD682" s="137">
        <f t="shared" ref="AD682:AE682" si="495">SUM(AD674:AD680)</f>
        <v>0</v>
      </c>
      <c r="AE682" s="137">
        <f t="shared" si="495"/>
        <v>0</v>
      </c>
      <c r="AF682" s="36">
        <f>SUM(AF674:AF681)</f>
        <v>0</v>
      </c>
    </row>
    <row r="683" spans="1:32" x14ac:dyDescent="0.25">
      <c r="A683" s="51"/>
      <c r="B683" s="52" t="s">
        <v>910</v>
      </c>
      <c r="C683" s="53">
        <f t="shared" ref="C683:Q683" si="496">SUM(C682)</f>
        <v>1209390</v>
      </c>
      <c r="D683" s="53">
        <f t="shared" si="496"/>
        <v>1223100</v>
      </c>
      <c r="E683" s="53">
        <f t="shared" si="496"/>
        <v>1138494.93</v>
      </c>
      <c r="F683" s="53">
        <f t="shared" si="496"/>
        <v>1415650</v>
      </c>
      <c r="G683" s="53">
        <f t="shared" si="496"/>
        <v>1054846.7699999998</v>
      </c>
      <c r="H683" s="53">
        <f t="shared" si="496"/>
        <v>1317516.52</v>
      </c>
      <c r="I683" s="53">
        <f t="shared" si="496"/>
        <v>1427520</v>
      </c>
      <c r="J683" s="53">
        <f t="shared" si="496"/>
        <v>1344295.3399999999</v>
      </c>
      <c r="K683" s="53">
        <f t="shared" si="496"/>
        <v>1497805.3399999999</v>
      </c>
      <c r="L683" s="53">
        <f t="shared" si="496"/>
        <v>1216400.9000000001</v>
      </c>
      <c r="M683" s="53">
        <f t="shared" si="496"/>
        <v>1436756.5</v>
      </c>
      <c r="N683" s="53">
        <f t="shared" si="496"/>
        <v>1476142.92</v>
      </c>
      <c r="O683" s="53">
        <f t="shared" si="496"/>
        <v>1448347.18</v>
      </c>
      <c r="P683" s="53">
        <f t="shared" si="496"/>
        <v>1627606</v>
      </c>
      <c r="Q683" s="53">
        <f t="shared" si="496"/>
        <v>1541006.8399999999</v>
      </c>
      <c r="R683" s="53">
        <f t="shared" ref="R683:S683" si="497">SUM(R682)</f>
        <v>1658466</v>
      </c>
      <c r="S683" s="53">
        <f t="shared" si="497"/>
        <v>1532721.91</v>
      </c>
      <c r="T683" s="8">
        <f>(P683-N683)/N683</f>
        <v>0.1026073274801874</v>
      </c>
      <c r="U683" s="53">
        <f t="shared" ref="U683:X683" si="498">SUM(U682)</f>
        <v>1725553</v>
      </c>
      <c r="V683" s="53">
        <f t="shared" si="498"/>
        <v>1491084.56</v>
      </c>
      <c r="W683" s="53">
        <f t="shared" si="498"/>
        <v>1854248</v>
      </c>
      <c r="X683" s="53">
        <f t="shared" si="498"/>
        <v>1629909.6</v>
      </c>
      <c r="Y683" s="53">
        <f t="shared" ref="Y683" si="499">SUM(Y682)</f>
        <v>1775579</v>
      </c>
      <c r="Z683" s="53">
        <f t="shared" ref="Z683" si="500">SUM(Z682)</f>
        <v>1586858.94</v>
      </c>
      <c r="AA683" s="53">
        <f t="shared" ref="AA683:AF683" si="501">SUM(AA682)</f>
        <v>1978462</v>
      </c>
      <c r="AB683" s="53">
        <f t="shared" si="501"/>
        <v>1655096.8400000003</v>
      </c>
      <c r="AC683" s="139">
        <f t="shared" si="501"/>
        <v>2266193</v>
      </c>
      <c r="AD683" s="139">
        <f t="shared" si="501"/>
        <v>0</v>
      </c>
      <c r="AE683" s="139">
        <f t="shared" si="501"/>
        <v>0</v>
      </c>
      <c r="AF683" s="55">
        <f t="shared" si="501"/>
        <v>0</v>
      </c>
    </row>
    <row r="684" spans="1:32" x14ac:dyDescent="0.25">
      <c r="A684" s="28" t="s">
        <v>911</v>
      </c>
      <c r="B684" s="57" t="s">
        <v>912</v>
      </c>
      <c r="C684" s="25"/>
      <c r="D684" s="25"/>
      <c r="E684" s="25"/>
    </row>
    <row r="685" spans="1:32" x14ac:dyDescent="0.25">
      <c r="A685" s="28" t="s">
        <v>913</v>
      </c>
      <c r="B685" s="29" t="s">
        <v>914</v>
      </c>
      <c r="C685" s="25"/>
      <c r="D685" s="25">
        <v>79653</v>
      </c>
      <c r="E685" s="25">
        <v>79653</v>
      </c>
      <c r="F685" s="25">
        <v>78613</v>
      </c>
      <c r="G685" s="25">
        <v>14306.5</v>
      </c>
      <c r="H685" s="25">
        <v>78613</v>
      </c>
      <c r="I685" s="25">
        <v>77573</v>
      </c>
      <c r="J685" s="25">
        <v>77573</v>
      </c>
      <c r="K685" s="25">
        <v>74783</v>
      </c>
      <c r="L685" s="25">
        <v>74783</v>
      </c>
      <c r="M685" s="25">
        <v>74783</v>
      </c>
      <c r="N685" s="25">
        <v>71993</v>
      </c>
      <c r="O685" s="25">
        <v>71993</v>
      </c>
      <c r="P685" s="25">
        <v>67940</v>
      </c>
      <c r="Q685" s="25">
        <v>67939.48</v>
      </c>
      <c r="R685" s="25">
        <v>58264</v>
      </c>
      <c r="S685" s="25">
        <v>58263.99</v>
      </c>
      <c r="U685" s="25">
        <v>57369</v>
      </c>
      <c r="V685" s="25">
        <v>57368.46</v>
      </c>
      <c r="W685" s="25">
        <v>56991</v>
      </c>
      <c r="X685" s="25">
        <v>56990.01</v>
      </c>
      <c r="Y685" s="25">
        <v>55325</v>
      </c>
      <c r="Z685" s="25">
        <v>55324.03</v>
      </c>
      <c r="AA685" s="25">
        <v>56122</v>
      </c>
      <c r="AB685" s="26">
        <v>56121.11</v>
      </c>
      <c r="AC685" s="136">
        <v>52869.5</v>
      </c>
    </row>
    <row r="686" spans="1:32" x14ac:dyDescent="0.25">
      <c r="A686" s="28" t="s">
        <v>915</v>
      </c>
      <c r="B686" s="29" t="s">
        <v>916</v>
      </c>
      <c r="C686" s="25">
        <v>20000</v>
      </c>
      <c r="D686" s="25">
        <v>20000</v>
      </c>
      <c r="E686" s="25">
        <v>7359.61</v>
      </c>
      <c r="F686" s="25">
        <v>15000</v>
      </c>
      <c r="G686" s="25">
        <v>0</v>
      </c>
      <c r="H686" s="25">
        <v>4771.04</v>
      </c>
      <c r="I686" s="25">
        <v>10000</v>
      </c>
      <c r="J686" s="25">
        <v>6158.25</v>
      </c>
      <c r="K686" s="25">
        <v>10000</v>
      </c>
      <c r="L686" s="25">
        <v>4476.2</v>
      </c>
      <c r="M686" s="25">
        <v>4476.2</v>
      </c>
      <c r="N686" s="25">
        <v>7000</v>
      </c>
      <c r="O686" s="25">
        <v>6705.61</v>
      </c>
      <c r="P686" s="25">
        <v>7000</v>
      </c>
      <c r="Q686" s="25">
        <v>114</v>
      </c>
      <c r="R686" s="25">
        <v>7000</v>
      </c>
      <c r="S686" s="25">
        <v>0</v>
      </c>
      <c r="U686" s="25">
        <v>5000</v>
      </c>
      <c r="V686" s="25">
        <v>0</v>
      </c>
      <c r="W686" s="25">
        <v>5000</v>
      </c>
      <c r="X686" s="25">
        <v>0</v>
      </c>
      <c r="Y686" s="25">
        <v>5000</v>
      </c>
      <c r="Z686" s="25">
        <v>0</v>
      </c>
      <c r="AA686" s="25">
        <v>5000</v>
      </c>
      <c r="AB686" s="26">
        <v>9260.86</v>
      </c>
      <c r="AC686" s="136">
        <v>12000</v>
      </c>
    </row>
    <row r="687" spans="1:32" x14ac:dyDescent="0.25">
      <c r="A687" s="28" t="s">
        <v>917</v>
      </c>
      <c r="B687" s="29" t="s">
        <v>918</v>
      </c>
      <c r="C687" s="25">
        <v>40939</v>
      </c>
      <c r="D687" s="25">
        <v>40939</v>
      </c>
      <c r="E687" s="25">
        <v>40939</v>
      </c>
      <c r="F687" s="25">
        <v>40939</v>
      </c>
      <c r="G687" s="25">
        <v>40939</v>
      </c>
      <c r="H687" s="25">
        <v>40939</v>
      </c>
      <c r="I687" s="25">
        <v>40939</v>
      </c>
      <c r="J687" s="25">
        <v>40939</v>
      </c>
      <c r="K687" s="25">
        <v>40939</v>
      </c>
      <c r="L687" s="25">
        <v>40939</v>
      </c>
      <c r="M687" s="25">
        <v>40939</v>
      </c>
      <c r="N687" s="25">
        <v>0</v>
      </c>
      <c r="O687" s="25">
        <v>0</v>
      </c>
      <c r="P687" s="25">
        <v>0</v>
      </c>
      <c r="Q687" s="25">
        <v>0</v>
      </c>
      <c r="R687" s="25">
        <v>0</v>
      </c>
      <c r="S687" s="25">
        <v>0</v>
      </c>
      <c r="U687" s="25">
        <v>0</v>
      </c>
      <c r="V687" s="25">
        <v>0</v>
      </c>
      <c r="W687" s="25">
        <v>0</v>
      </c>
      <c r="X687" s="25">
        <v>0</v>
      </c>
      <c r="Y687" s="25">
        <v>0</v>
      </c>
      <c r="Z687" s="25">
        <v>0</v>
      </c>
      <c r="AA687" s="25">
        <v>0</v>
      </c>
      <c r="AB687" s="26">
        <v>0</v>
      </c>
      <c r="AC687" s="136">
        <v>0</v>
      </c>
    </row>
    <row r="688" spans="1:32" x14ac:dyDescent="0.25">
      <c r="A688" s="28" t="s">
        <v>919</v>
      </c>
      <c r="B688" s="29" t="s">
        <v>920</v>
      </c>
      <c r="C688" s="25"/>
      <c r="D688" s="25">
        <v>0</v>
      </c>
      <c r="E688" s="25">
        <v>0</v>
      </c>
      <c r="F688" s="25">
        <v>52467.48</v>
      </c>
      <c r="G688" s="25">
        <v>52467.48</v>
      </c>
      <c r="H688" s="25">
        <v>52467</v>
      </c>
      <c r="I688" s="25">
        <v>52467.48</v>
      </c>
      <c r="J688" s="25">
        <v>52467.48</v>
      </c>
      <c r="K688" s="25">
        <v>52467</v>
      </c>
      <c r="L688" s="25">
        <v>52467.48</v>
      </c>
      <c r="M688" s="25">
        <v>52467.48</v>
      </c>
      <c r="N688" s="25">
        <v>52467</v>
      </c>
      <c r="O688" s="25">
        <v>52467.48</v>
      </c>
      <c r="P688" s="25">
        <v>52467</v>
      </c>
      <c r="Q688" s="25">
        <v>52454.93</v>
      </c>
      <c r="R688" s="25">
        <v>0</v>
      </c>
      <c r="S688" s="25">
        <v>0</v>
      </c>
      <c r="U688" s="25">
        <v>0</v>
      </c>
      <c r="V688" s="25">
        <v>0</v>
      </c>
      <c r="W688" s="25">
        <v>0</v>
      </c>
      <c r="X688" s="25">
        <v>0</v>
      </c>
      <c r="Y688" s="25">
        <v>0</v>
      </c>
      <c r="AA688" s="25">
        <v>0</v>
      </c>
      <c r="AB688" s="26">
        <v>0</v>
      </c>
      <c r="AC688" s="136">
        <v>0</v>
      </c>
    </row>
    <row r="689" spans="1:32" hidden="1" x14ac:dyDescent="0.25">
      <c r="A689" s="28" t="s">
        <v>921</v>
      </c>
      <c r="B689" s="117" t="s">
        <v>922</v>
      </c>
      <c r="C689" s="25"/>
      <c r="D689" s="25"/>
      <c r="E689" s="25"/>
      <c r="F689" s="25"/>
      <c r="G689" s="25"/>
      <c r="N689" s="25">
        <v>56639</v>
      </c>
      <c r="O689" s="25">
        <v>56638.61</v>
      </c>
      <c r="P689" s="25">
        <v>56639</v>
      </c>
      <c r="Q689" s="25">
        <v>56638.61</v>
      </c>
      <c r="R689" s="25">
        <v>56639</v>
      </c>
      <c r="S689" s="25">
        <v>56638.61</v>
      </c>
      <c r="U689" s="25">
        <v>56639</v>
      </c>
      <c r="V689" s="25">
        <v>56638.61</v>
      </c>
      <c r="W689" s="25">
        <v>56639</v>
      </c>
      <c r="X689" s="25">
        <v>56751.42</v>
      </c>
      <c r="Y689" s="25">
        <v>0</v>
      </c>
      <c r="Z689" s="25">
        <v>0</v>
      </c>
      <c r="AA689" s="25">
        <v>0</v>
      </c>
    </row>
    <row r="690" spans="1:32" x14ac:dyDescent="0.25">
      <c r="A690" s="28" t="s">
        <v>923</v>
      </c>
      <c r="B690" s="29" t="s">
        <v>1153</v>
      </c>
      <c r="C690" s="25"/>
      <c r="D690" s="25"/>
      <c r="E690" s="25"/>
      <c r="F690" s="25"/>
      <c r="G690" s="25"/>
      <c r="O690" s="25">
        <v>0</v>
      </c>
      <c r="P690" s="25">
        <v>59825</v>
      </c>
      <c r="Q690" s="25">
        <v>59824.39</v>
      </c>
      <c r="R690" s="25">
        <v>59825</v>
      </c>
      <c r="S690" s="25">
        <v>59824.39</v>
      </c>
      <c r="U690" s="25">
        <v>59825</v>
      </c>
      <c r="V690" s="25">
        <v>59824.39</v>
      </c>
      <c r="W690" s="25">
        <v>59825</v>
      </c>
      <c r="X690" s="25">
        <v>59824.39</v>
      </c>
      <c r="Y690" s="25">
        <v>59825</v>
      </c>
      <c r="Z690" s="25">
        <v>59824.39</v>
      </c>
      <c r="AA690" s="25">
        <v>59825</v>
      </c>
      <c r="AB690" s="26">
        <v>59824.39</v>
      </c>
      <c r="AC690" s="136">
        <v>0</v>
      </c>
    </row>
    <row r="691" spans="1:32" x14ac:dyDescent="0.25">
      <c r="A691" s="28" t="s">
        <v>924</v>
      </c>
      <c r="B691" s="29" t="s">
        <v>1151</v>
      </c>
      <c r="C691" s="25"/>
      <c r="D691" s="25"/>
      <c r="E691" s="25"/>
      <c r="F691" s="25"/>
      <c r="G691" s="25"/>
      <c r="S691" s="25">
        <v>0</v>
      </c>
      <c r="U691" s="25">
        <v>47429.03</v>
      </c>
      <c r="V691" s="25">
        <v>0</v>
      </c>
      <c r="W691" s="25">
        <v>47430</v>
      </c>
      <c r="X691" s="25">
        <v>47541.17</v>
      </c>
      <c r="Y691" s="25">
        <v>47529</v>
      </c>
      <c r="Z691" s="25">
        <v>47543.06</v>
      </c>
      <c r="AA691" s="25">
        <v>0</v>
      </c>
      <c r="AB691" s="26">
        <v>0</v>
      </c>
      <c r="AC691" s="136">
        <v>0</v>
      </c>
    </row>
    <row r="692" spans="1:32" hidden="1" x14ac:dyDescent="0.25">
      <c r="A692" s="28" t="s">
        <v>925</v>
      </c>
      <c r="B692" s="117" t="s">
        <v>926</v>
      </c>
      <c r="C692" s="25"/>
      <c r="D692" s="25"/>
      <c r="E692" s="25"/>
      <c r="F692" s="25"/>
      <c r="G692" s="25"/>
      <c r="R692" s="25">
        <v>28980</v>
      </c>
      <c r="S692" s="25">
        <v>14909.89</v>
      </c>
      <c r="U692" s="25">
        <v>14909.89</v>
      </c>
      <c r="V692" s="25">
        <v>14909.89</v>
      </c>
      <c r="W692" s="25">
        <v>14910</v>
      </c>
      <c r="X692" s="25">
        <v>14905</v>
      </c>
      <c r="Y692" s="25">
        <v>0</v>
      </c>
      <c r="Z692" s="25">
        <v>0</v>
      </c>
      <c r="AA692" s="25">
        <v>0</v>
      </c>
    </row>
    <row r="693" spans="1:32" x14ac:dyDescent="0.25">
      <c r="A693" s="28" t="s">
        <v>927</v>
      </c>
      <c r="B693" s="29" t="s">
        <v>928</v>
      </c>
      <c r="C693" s="25"/>
      <c r="D693" s="25"/>
      <c r="E693" s="25"/>
      <c r="F693" s="25"/>
      <c r="G693" s="25"/>
      <c r="R693" s="25">
        <v>220907.96</v>
      </c>
      <c r="S693" s="25">
        <v>220907.96</v>
      </c>
      <c r="U693" s="25">
        <v>220908</v>
      </c>
      <c r="V693" s="25">
        <v>220907.96</v>
      </c>
      <c r="W693" s="25">
        <v>220908</v>
      </c>
      <c r="X693" s="25">
        <v>220908</v>
      </c>
      <c r="Y693" s="25">
        <v>220908</v>
      </c>
      <c r="Z693" s="25">
        <v>220907.96</v>
      </c>
      <c r="AA693" s="25">
        <v>220908</v>
      </c>
      <c r="AB693" s="26">
        <v>220702.96</v>
      </c>
      <c r="AC693" s="136">
        <v>0</v>
      </c>
    </row>
    <row r="694" spans="1:32" x14ac:dyDescent="0.25">
      <c r="A694" s="28" t="s">
        <v>929</v>
      </c>
      <c r="B694" s="29" t="s">
        <v>1150</v>
      </c>
      <c r="C694" s="25"/>
      <c r="D694" s="25"/>
      <c r="E694" s="25"/>
      <c r="F694" s="25"/>
      <c r="G694" s="25"/>
      <c r="W694" s="25">
        <v>61676</v>
      </c>
      <c r="X694" s="25">
        <v>61675</v>
      </c>
      <c r="Y694" s="25">
        <v>61676</v>
      </c>
      <c r="Z694" s="25">
        <v>61675.3</v>
      </c>
      <c r="AA694" s="25">
        <v>61676</v>
      </c>
      <c r="AB694" s="26">
        <v>0</v>
      </c>
      <c r="AC694" s="136">
        <v>61675.3</v>
      </c>
    </row>
    <row r="695" spans="1:32" x14ac:dyDescent="0.25">
      <c r="A695" s="28" t="s">
        <v>930</v>
      </c>
      <c r="B695" s="29" t="s">
        <v>1147</v>
      </c>
      <c r="C695" s="25"/>
      <c r="D695" s="25"/>
      <c r="E695" s="25"/>
      <c r="F695" s="25"/>
      <c r="G695" s="25"/>
      <c r="W695" s="25">
        <v>11241</v>
      </c>
      <c r="X695" s="25">
        <v>56</v>
      </c>
      <c r="Y695" s="25">
        <v>11241</v>
      </c>
      <c r="Z695" s="25">
        <v>11240.18</v>
      </c>
      <c r="AA695" s="25">
        <v>11241</v>
      </c>
      <c r="AB695" s="26">
        <v>0</v>
      </c>
      <c r="AC695" s="136">
        <v>11240.18</v>
      </c>
    </row>
    <row r="696" spans="1:32" x14ac:dyDescent="0.25">
      <c r="A696" s="28" t="s">
        <v>1122</v>
      </c>
      <c r="B696" s="29" t="s">
        <v>1152</v>
      </c>
      <c r="C696" s="25"/>
      <c r="D696" s="25"/>
      <c r="E696" s="25"/>
      <c r="F696" s="25"/>
      <c r="G696" s="25"/>
      <c r="Y696" s="25">
        <v>71178.91</v>
      </c>
      <c r="AA696" s="25">
        <v>71178.91</v>
      </c>
      <c r="AB696" s="26">
        <v>0</v>
      </c>
      <c r="AC696" s="136">
        <v>71178.91</v>
      </c>
    </row>
    <row r="697" spans="1:32" x14ac:dyDescent="0.25">
      <c r="A697" s="28" t="s">
        <v>1126</v>
      </c>
      <c r="B697" s="29" t="s">
        <v>1148</v>
      </c>
      <c r="C697" s="25"/>
      <c r="D697" s="25"/>
      <c r="E697" s="25"/>
      <c r="F697" s="25"/>
      <c r="G697" s="25"/>
      <c r="AB697" s="26">
        <v>0</v>
      </c>
      <c r="AC697" s="136">
        <v>65770.34</v>
      </c>
    </row>
    <row r="698" spans="1:32" x14ac:dyDescent="0.25">
      <c r="A698" s="28" t="s">
        <v>1125</v>
      </c>
      <c r="B698" s="29" t="s">
        <v>1149</v>
      </c>
      <c r="C698" s="25"/>
      <c r="D698" s="25"/>
      <c r="E698" s="25"/>
      <c r="F698" s="25"/>
      <c r="G698" s="25"/>
      <c r="AB698" s="26">
        <v>0</v>
      </c>
      <c r="AC698" s="136">
        <v>0</v>
      </c>
    </row>
    <row r="699" spans="1:32" x14ac:dyDescent="0.25">
      <c r="A699" s="28" t="s">
        <v>1168</v>
      </c>
      <c r="B699" s="147" t="s">
        <v>1182</v>
      </c>
      <c r="C699" s="25"/>
      <c r="D699" s="25"/>
      <c r="E699" s="25"/>
      <c r="F699" s="25"/>
      <c r="G699" s="25"/>
      <c r="AC699" s="136">
        <v>85000</v>
      </c>
    </row>
    <row r="700" spans="1:32" x14ac:dyDescent="0.25">
      <c r="A700" s="28" t="s">
        <v>1168</v>
      </c>
      <c r="B700" s="29" t="s">
        <v>1169</v>
      </c>
      <c r="C700" s="25"/>
      <c r="D700" s="25"/>
      <c r="E700" s="25"/>
      <c r="F700" s="25"/>
      <c r="G700" s="25"/>
      <c r="AC700" s="136">
        <v>55000</v>
      </c>
    </row>
    <row r="701" spans="1:32" x14ac:dyDescent="0.25">
      <c r="A701" s="32"/>
      <c r="B701" s="61" t="s">
        <v>24</v>
      </c>
      <c r="C701" s="34">
        <f>SUM(C686:C688)</f>
        <v>60939</v>
      </c>
      <c r="D701" s="34">
        <f t="shared" ref="D701:M701" si="502">SUM(D685:D688)</f>
        <v>140592</v>
      </c>
      <c r="E701" s="34">
        <f t="shared" si="502"/>
        <v>127951.61</v>
      </c>
      <c r="F701" s="34">
        <f t="shared" si="502"/>
        <v>187019.48</v>
      </c>
      <c r="G701" s="34">
        <f t="shared" si="502"/>
        <v>107712.98000000001</v>
      </c>
      <c r="H701" s="34">
        <f t="shared" si="502"/>
        <v>176790.03999999998</v>
      </c>
      <c r="I701" s="34">
        <f t="shared" si="502"/>
        <v>180979.48</v>
      </c>
      <c r="J701" s="34">
        <f t="shared" si="502"/>
        <v>177137.73</v>
      </c>
      <c r="K701" s="34">
        <f t="shared" si="502"/>
        <v>178189</v>
      </c>
      <c r="L701" s="34">
        <f t="shared" si="502"/>
        <v>172665.68</v>
      </c>
      <c r="M701" s="34">
        <f t="shared" si="502"/>
        <v>172665.68</v>
      </c>
      <c r="N701" s="34">
        <f>SUM(N685:N689)</f>
        <v>188099</v>
      </c>
      <c r="O701" s="34">
        <f>SUM(O685:O690)</f>
        <v>187804.7</v>
      </c>
      <c r="P701" s="34">
        <f>SUM(P685:P690)</f>
        <v>243871</v>
      </c>
      <c r="Q701" s="34">
        <f>SUM(Q685:Q690)</f>
        <v>236971.41000000003</v>
      </c>
      <c r="R701" s="34">
        <f>SUM(R685:R693)</f>
        <v>431615.95999999996</v>
      </c>
      <c r="S701" s="37">
        <f>SUM(S685:S693)</f>
        <v>410544.83999999997</v>
      </c>
      <c r="U701" s="37">
        <f t="shared" ref="U701:V701" si="503">SUM(U685:U693)</f>
        <v>462079.92</v>
      </c>
      <c r="V701" s="37">
        <f t="shared" si="503"/>
        <v>409649.31000000006</v>
      </c>
      <c r="W701" s="37">
        <f>SUM(W685:W695)</f>
        <v>534620</v>
      </c>
      <c r="X701" s="37">
        <f>SUM(X685:X695)</f>
        <v>518650.99</v>
      </c>
      <c r="Y701" s="37">
        <f>SUM(Y685:Y698)</f>
        <v>532682.91</v>
      </c>
      <c r="Z701" s="37">
        <f>SUM(Z685:Z695)</f>
        <v>456514.91999999993</v>
      </c>
      <c r="AA701" s="37">
        <f>SUM(AA685:AA700)</f>
        <v>485950.91000000003</v>
      </c>
      <c r="AB701" s="35">
        <f>SUM(AB685:AB700)</f>
        <v>345909.32</v>
      </c>
      <c r="AC701" s="137">
        <f>SUM(AC685:AC700)</f>
        <v>414734.23</v>
      </c>
      <c r="AD701" s="137">
        <f t="shared" ref="AD701:AE701" si="504">SUM(AD685:AD695)</f>
        <v>0</v>
      </c>
      <c r="AE701" s="137">
        <f t="shared" si="504"/>
        <v>0</v>
      </c>
      <c r="AF701" s="36">
        <f>SUM(AF685:AF700)</f>
        <v>0</v>
      </c>
    </row>
    <row r="702" spans="1:32" x14ac:dyDescent="0.25">
      <c r="A702" s="51"/>
      <c r="B702" s="52" t="s">
        <v>931</v>
      </c>
      <c r="C702" s="53">
        <f>SUM(C686:C688)</f>
        <v>60939</v>
      </c>
      <c r="D702" s="53">
        <f t="shared" ref="D702:M702" si="505">SUM(D685:D688)</f>
        <v>140592</v>
      </c>
      <c r="E702" s="53">
        <f t="shared" si="505"/>
        <v>127951.61</v>
      </c>
      <c r="F702" s="53">
        <f t="shared" si="505"/>
        <v>187019.48</v>
      </c>
      <c r="G702" s="53">
        <f t="shared" si="505"/>
        <v>107712.98000000001</v>
      </c>
      <c r="H702" s="53">
        <f t="shared" si="505"/>
        <v>176790.03999999998</v>
      </c>
      <c r="I702" s="53">
        <f t="shared" si="505"/>
        <v>180979.48</v>
      </c>
      <c r="J702" s="53">
        <f t="shared" si="505"/>
        <v>177137.73</v>
      </c>
      <c r="K702" s="53">
        <f t="shared" si="505"/>
        <v>178189</v>
      </c>
      <c r="L702" s="53">
        <f t="shared" si="505"/>
        <v>172665.68</v>
      </c>
      <c r="M702" s="53">
        <f t="shared" si="505"/>
        <v>172665.68</v>
      </c>
      <c r="N702" s="53">
        <f>SUM(N685:N689)</f>
        <v>188099</v>
      </c>
      <c r="O702" s="53">
        <f>SUM(O685:O690)</f>
        <v>187804.7</v>
      </c>
      <c r="P702" s="53">
        <f>SUM(P685:P690)</f>
        <v>243871</v>
      </c>
      <c r="Q702" s="53">
        <f>SUM(Q685:Q690)</f>
        <v>236971.41000000003</v>
      </c>
      <c r="R702" s="53">
        <f>SUM(R685:R693)</f>
        <v>431615.95999999996</v>
      </c>
      <c r="S702" s="53">
        <f>SUM(S685:S693)</f>
        <v>410544.83999999997</v>
      </c>
      <c r="T702" s="8">
        <f>(P702-N702)/N702</f>
        <v>0.2965034370198672</v>
      </c>
      <c r="U702" s="53">
        <f t="shared" ref="U702:V702" si="506">SUM(U685:U693)</f>
        <v>462079.92</v>
      </c>
      <c r="V702" s="53">
        <f t="shared" si="506"/>
        <v>409649.31000000006</v>
      </c>
      <c r="W702" s="53">
        <f>SUM(W685:W695)</f>
        <v>534620</v>
      </c>
      <c r="X702" s="53">
        <f>SUM(X685:X695)</f>
        <v>518650.99</v>
      </c>
      <c r="Y702" s="53">
        <f>SUM(Y685:Y698)</f>
        <v>532682.91</v>
      </c>
      <c r="Z702" s="53">
        <f>SUM(Z685:Z695)</f>
        <v>456514.91999999993</v>
      </c>
      <c r="AA702" s="53">
        <f>SUM(AA685:AA700)</f>
        <v>485950.91000000003</v>
      </c>
      <c r="AB702" s="53">
        <f>SUM(AB685:AB698)</f>
        <v>345909.32</v>
      </c>
      <c r="AC702" s="139">
        <f>SUM(AC685:AC700)</f>
        <v>414734.23</v>
      </c>
      <c r="AD702" s="139">
        <f t="shared" ref="AD702:AF702" si="507">SUM(AD685:AD695)</f>
        <v>0</v>
      </c>
      <c r="AE702" s="139">
        <f t="shared" si="507"/>
        <v>0</v>
      </c>
      <c r="AF702" s="55">
        <f t="shared" si="507"/>
        <v>0</v>
      </c>
    </row>
    <row r="703" spans="1:32" x14ac:dyDescent="0.25">
      <c r="A703" s="28" t="s">
        <v>932</v>
      </c>
      <c r="B703" s="57" t="s">
        <v>933</v>
      </c>
      <c r="C703" s="25"/>
      <c r="D703" s="25"/>
      <c r="E703" s="25"/>
    </row>
    <row r="704" spans="1:32" hidden="1" x14ac:dyDescent="0.25">
      <c r="A704" s="28" t="s">
        <v>934</v>
      </c>
      <c r="B704" s="29" t="s">
        <v>935</v>
      </c>
      <c r="C704" s="25">
        <v>1500</v>
      </c>
      <c r="D704" s="25">
        <v>1500</v>
      </c>
      <c r="E704" s="25">
        <v>1500</v>
      </c>
      <c r="F704" s="25">
        <v>1500</v>
      </c>
      <c r="G704" s="25">
        <v>0</v>
      </c>
      <c r="H704" s="25">
        <v>1500</v>
      </c>
      <c r="I704" s="25">
        <v>1500</v>
      </c>
      <c r="J704" s="25">
        <v>1500</v>
      </c>
      <c r="K704" s="25">
        <v>1500</v>
      </c>
      <c r="L704" s="25">
        <v>1500</v>
      </c>
      <c r="M704" s="25">
        <v>1500</v>
      </c>
      <c r="N704" s="25">
        <v>1500</v>
      </c>
      <c r="O704" s="25">
        <v>1500</v>
      </c>
      <c r="P704" s="25">
        <v>1500</v>
      </c>
      <c r="Q704" s="25">
        <v>1500</v>
      </c>
      <c r="R704" s="25">
        <v>0</v>
      </c>
      <c r="S704" s="25">
        <v>0</v>
      </c>
      <c r="U704" s="25">
        <v>0</v>
      </c>
      <c r="V704" s="25">
        <v>0</v>
      </c>
      <c r="W704" s="25">
        <v>0</v>
      </c>
      <c r="X704" s="25">
        <v>0</v>
      </c>
      <c r="Y704" s="25">
        <v>0</v>
      </c>
      <c r="Z704" s="25">
        <v>0</v>
      </c>
    </row>
    <row r="705" spans="1:29" x14ac:dyDescent="0.25">
      <c r="A705" s="28" t="s">
        <v>936</v>
      </c>
      <c r="B705" s="29" t="s">
        <v>937</v>
      </c>
      <c r="C705" s="118">
        <v>0</v>
      </c>
      <c r="D705" s="25">
        <v>15000</v>
      </c>
      <c r="E705" s="25">
        <v>15000</v>
      </c>
      <c r="F705" s="25">
        <v>24000</v>
      </c>
      <c r="G705" s="25">
        <v>24000</v>
      </c>
      <c r="H705" s="25">
        <v>24000</v>
      </c>
      <c r="I705" s="25">
        <v>24000</v>
      </c>
      <c r="J705" s="25">
        <v>24000</v>
      </c>
      <c r="K705" s="25">
        <v>24000</v>
      </c>
      <c r="L705" s="25">
        <v>24000</v>
      </c>
      <c r="M705" s="25">
        <v>24000</v>
      </c>
      <c r="N705" s="25">
        <v>24000</v>
      </c>
      <c r="O705" s="25">
        <v>24000</v>
      </c>
      <c r="P705" s="25">
        <v>24000</v>
      </c>
      <c r="Q705" s="25">
        <v>24000</v>
      </c>
      <c r="R705" s="25">
        <v>24000</v>
      </c>
      <c r="S705" s="25">
        <v>24000</v>
      </c>
      <c r="U705" s="25">
        <v>24000</v>
      </c>
      <c r="V705" s="25">
        <v>24000</v>
      </c>
      <c r="W705" s="25">
        <v>24000</v>
      </c>
      <c r="X705" s="25">
        <v>24000</v>
      </c>
      <c r="Y705" s="25">
        <v>28000</v>
      </c>
      <c r="Z705" s="25">
        <v>0</v>
      </c>
      <c r="AA705" s="25">
        <v>28000</v>
      </c>
      <c r="AB705" s="26">
        <v>28000</v>
      </c>
      <c r="AC705" s="136">
        <v>28000</v>
      </c>
    </row>
    <row r="706" spans="1:29" x14ac:dyDescent="0.25">
      <c r="A706" s="28" t="s">
        <v>938</v>
      </c>
      <c r="B706" s="29" t="s">
        <v>939</v>
      </c>
      <c r="C706" s="25">
        <v>141744</v>
      </c>
      <c r="D706" s="25">
        <v>143990</v>
      </c>
      <c r="E706" s="25">
        <v>143990.04</v>
      </c>
      <c r="F706" s="25">
        <v>146521</v>
      </c>
      <c r="G706" s="25">
        <v>109890.72</v>
      </c>
      <c r="H706" s="25">
        <v>146520.95999999999</v>
      </c>
      <c r="I706" s="25">
        <v>147864</v>
      </c>
      <c r="J706" s="25">
        <v>147864</v>
      </c>
      <c r="K706" s="25">
        <v>150349</v>
      </c>
      <c r="L706" s="25">
        <v>125290.8</v>
      </c>
      <c r="M706" s="25">
        <v>150349</v>
      </c>
      <c r="N706" s="25">
        <v>152763</v>
      </c>
      <c r="O706" s="25">
        <v>152763</v>
      </c>
      <c r="P706" s="25">
        <v>156995</v>
      </c>
      <c r="Q706" s="25">
        <v>156995.28</v>
      </c>
      <c r="R706" s="25">
        <v>158714</v>
      </c>
      <c r="S706" s="25">
        <v>158713.92000000001</v>
      </c>
      <c r="U706" s="25">
        <v>162050</v>
      </c>
      <c r="V706" s="25">
        <v>162050</v>
      </c>
      <c r="W706" s="25">
        <v>167522</v>
      </c>
      <c r="X706" s="25">
        <v>167522</v>
      </c>
      <c r="Y706" s="25">
        <v>173212</v>
      </c>
      <c r="Z706" s="25">
        <v>173212</v>
      </c>
      <c r="AA706" s="25">
        <v>179130</v>
      </c>
      <c r="AB706" s="26">
        <v>179130</v>
      </c>
      <c r="AC706" s="136">
        <v>185895</v>
      </c>
    </row>
    <row r="707" spans="1:29" x14ac:dyDescent="0.25">
      <c r="A707" s="28" t="s">
        <v>940</v>
      </c>
      <c r="B707" s="29" t="s">
        <v>1105</v>
      </c>
      <c r="C707" s="25"/>
      <c r="D707" s="25"/>
      <c r="E707" s="25"/>
      <c r="F707" s="25"/>
      <c r="G707" s="25"/>
      <c r="S707" s="25">
        <v>0</v>
      </c>
      <c r="U707" s="25">
        <v>1531</v>
      </c>
      <c r="V707" s="25">
        <v>1531</v>
      </c>
      <c r="W707" s="25">
        <v>0</v>
      </c>
      <c r="X707" s="25">
        <v>0</v>
      </c>
      <c r="Y707" s="25">
        <v>1514</v>
      </c>
      <c r="Z707" s="25">
        <v>1514</v>
      </c>
      <c r="AA707" s="25">
        <v>1514</v>
      </c>
      <c r="AB707" s="26">
        <v>0</v>
      </c>
      <c r="AC707" s="136">
        <v>0</v>
      </c>
    </row>
    <row r="708" spans="1:29" hidden="1" x14ac:dyDescent="0.25">
      <c r="A708" s="28" t="s">
        <v>941</v>
      </c>
      <c r="B708" s="29" t="s">
        <v>942</v>
      </c>
      <c r="C708" s="25">
        <v>2500</v>
      </c>
      <c r="D708" s="25">
        <v>2500</v>
      </c>
      <c r="E708" s="25">
        <v>2500</v>
      </c>
      <c r="F708" s="25">
        <v>2500</v>
      </c>
      <c r="G708" s="25">
        <v>1530</v>
      </c>
      <c r="H708" s="25">
        <v>2500</v>
      </c>
      <c r="I708" s="25">
        <v>2500</v>
      </c>
      <c r="J708" s="25">
        <v>2500</v>
      </c>
      <c r="K708" s="25">
        <v>2500</v>
      </c>
      <c r="L708" s="25">
        <v>4130</v>
      </c>
      <c r="M708" s="25">
        <v>2500</v>
      </c>
      <c r="N708" s="25">
        <v>2500</v>
      </c>
      <c r="O708" s="25">
        <v>2500</v>
      </c>
      <c r="P708" s="25">
        <v>2500</v>
      </c>
      <c r="Q708" s="25">
        <v>2500</v>
      </c>
      <c r="R708" s="25">
        <v>2500</v>
      </c>
      <c r="S708" s="25">
        <v>2500</v>
      </c>
      <c r="U708" s="25">
        <v>0</v>
      </c>
      <c r="V708" s="25">
        <v>0</v>
      </c>
      <c r="W708" s="25">
        <v>0</v>
      </c>
      <c r="X708" s="25">
        <v>0</v>
      </c>
      <c r="Y708" s="25">
        <v>0</v>
      </c>
      <c r="Z708" s="25">
        <v>0</v>
      </c>
    </row>
    <row r="709" spans="1:29" x14ac:dyDescent="0.25">
      <c r="A709" s="28" t="s">
        <v>943</v>
      </c>
      <c r="B709" s="29" t="s">
        <v>944</v>
      </c>
      <c r="C709" s="118">
        <v>0</v>
      </c>
      <c r="D709" s="25">
        <v>10456</v>
      </c>
      <c r="E709" s="25">
        <v>10456.629999999999</v>
      </c>
      <c r="F709" s="25">
        <v>10512</v>
      </c>
      <c r="G709" s="25">
        <v>10511.4</v>
      </c>
      <c r="H709" s="25">
        <v>10511.44</v>
      </c>
      <c r="I709" s="25">
        <v>10392</v>
      </c>
      <c r="J709" s="25">
        <v>10397.34</v>
      </c>
      <c r="K709" s="25">
        <v>10339</v>
      </c>
      <c r="L709" s="25">
        <v>10338.69</v>
      </c>
      <c r="M709" s="25">
        <v>10338.69</v>
      </c>
      <c r="N709" s="25">
        <v>10234</v>
      </c>
      <c r="O709" s="25">
        <v>10233.66</v>
      </c>
      <c r="P709" s="25">
        <v>10219</v>
      </c>
      <c r="Q709" s="25">
        <v>10218.709999999999</v>
      </c>
      <c r="R709" s="25">
        <v>10275</v>
      </c>
      <c r="S709" s="25">
        <v>10274.43</v>
      </c>
      <c r="U709" s="25">
        <v>10648</v>
      </c>
      <c r="V709" s="25">
        <v>10647.39</v>
      </c>
      <c r="W709" s="25">
        <v>10648</v>
      </c>
      <c r="X709" s="25">
        <v>10498.17</v>
      </c>
      <c r="Y709" s="25">
        <v>10543</v>
      </c>
      <c r="Z709" s="25">
        <v>0</v>
      </c>
      <c r="AA709" s="25">
        <v>10813</v>
      </c>
      <c r="AB709" s="26">
        <v>10812.84</v>
      </c>
      <c r="AC709" s="136">
        <v>10587</v>
      </c>
    </row>
    <row r="710" spans="1:29" x14ac:dyDescent="0.25">
      <c r="A710" s="28" t="s">
        <v>945</v>
      </c>
      <c r="B710" s="29" t="s">
        <v>946</v>
      </c>
      <c r="C710" s="25">
        <v>4000</v>
      </c>
      <c r="D710" s="25">
        <v>4000</v>
      </c>
      <c r="E710" s="25">
        <v>4000</v>
      </c>
      <c r="F710" s="25">
        <v>4000</v>
      </c>
      <c r="G710" s="25">
        <v>0</v>
      </c>
      <c r="H710" s="25">
        <v>4000</v>
      </c>
      <c r="I710" s="25">
        <v>4000</v>
      </c>
      <c r="J710" s="25">
        <v>4000</v>
      </c>
      <c r="K710" s="25">
        <v>4000</v>
      </c>
      <c r="L710" s="25">
        <v>4000</v>
      </c>
      <c r="M710" s="25">
        <v>4000</v>
      </c>
      <c r="N710" s="25">
        <v>3500</v>
      </c>
      <c r="O710" s="25">
        <v>3500</v>
      </c>
      <c r="P710" s="25">
        <v>3500</v>
      </c>
      <c r="Q710" s="25">
        <v>3500</v>
      </c>
      <c r="R710" s="25">
        <v>3500</v>
      </c>
      <c r="S710" s="25">
        <v>3500</v>
      </c>
      <c r="U710" s="25">
        <v>3500</v>
      </c>
      <c r="V710" s="25">
        <v>3500</v>
      </c>
      <c r="W710" s="25">
        <v>0</v>
      </c>
      <c r="X710" s="25">
        <v>0</v>
      </c>
      <c r="Z710" s="25">
        <v>0</v>
      </c>
      <c r="AA710" s="25">
        <v>0</v>
      </c>
      <c r="AB710" s="26">
        <v>0</v>
      </c>
      <c r="AC710" s="136">
        <v>4300</v>
      </c>
    </row>
    <row r="711" spans="1:29" x14ac:dyDescent="0.25">
      <c r="A711" s="28" t="s">
        <v>947</v>
      </c>
      <c r="B711" s="29" t="s">
        <v>948</v>
      </c>
      <c r="C711" s="25">
        <v>2600</v>
      </c>
      <c r="D711" s="25">
        <v>2600</v>
      </c>
      <c r="E711" s="25">
        <v>1952.9</v>
      </c>
      <c r="F711" s="25">
        <v>2600</v>
      </c>
      <c r="G711" s="25">
        <v>0</v>
      </c>
      <c r="H711" s="25">
        <v>0</v>
      </c>
      <c r="I711" s="25">
        <v>2100</v>
      </c>
      <c r="J711" s="25">
        <v>3601.28</v>
      </c>
      <c r="K711" s="25">
        <v>1800</v>
      </c>
      <c r="L711" s="25">
        <v>0</v>
      </c>
      <c r="M711" s="25">
        <v>2072.06</v>
      </c>
      <c r="N711" s="25">
        <v>1800</v>
      </c>
      <c r="O711" s="25">
        <v>2025.72</v>
      </c>
      <c r="P711" s="25">
        <v>1800</v>
      </c>
      <c r="Q711" s="25">
        <v>0</v>
      </c>
      <c r="R711" s="25">
        <v>1800</v>
      </c>
      <c r="S711" s="25">
        <v>0</v>
      </c>
      <c r="U711" s="25">
        <v>1800</v>
      </c>
      <c r="V711" s="25">
        <v>0</v>
      </c>
      <c r="W711" s="25">
        <v>1800</v>
      </c>
      <c r="X711" s="25">
        <v>2012.48</v>
      </c>
      <c r="Y711" s="25">
        <v>1800</v>
      </c>
      <c r="Z711" s="25">
        <v>0</v>
      </c>
      <c r="AA711" s="25">
        <v>2200</v>
      </c>
      <c r="AB711" s="26">
        <v>0</v>
      </c>
      <c r="AC711" s="136">
        <v>2400</v>
      </c>
    </row>
    <row r="712" spans="1:29" x14ac:dyDescent="0.25">
      <c r="A712" s="28" t="s">
        <v>1110</v>
      </c>
      <c r="B712" s="29" t="s">
        <v>39</v>
      </c>
      <c r="C712" s="25"/>
      <c r="D712" s="25"/>
      <c r="E712" s="25"/>
      <c r="F712" s="25"/>
      <c r="G712" s="25"/>
      <c r="N712" s="25">
        <v>28000</v>
      </c>
      <c r="O712" s="25">
        <v>25975.73</v>
      </c>
      <c r="P712" s="25">
        <v>28000</v>
      </c>
      <c r="Q712" s="25">
        <v>28000</v>
      </c>
      <c r="R712" s="25">
        <v>28000</v>
      </c>
      <c r="S712" s="25">
        <v>28000</v>
      </c>
      <c r="U712" s="25">
        <v>28000</v>
      </c>
      <c r="V712" s="25">
        <v>28000</v>
      </c>
      <c r="W712" s="25">
        <v>28000</v>
      </c>
      <c r="X712" s="25">
        <v>27749.96</v>
      </c>
      <c r="Y712" s="25">
        <v>28000</v>
      </c>
      <c r="Z712" s="25">
        <v>7000</v>
      </c>
      <c r="AA712" s="25">
        <v>28000</v>
      </c>
      <c r="AB712" s="26">
        <v>21000</v>
      </c>
      <c r="AC712" s="136">
        <v>28000</v>
      </c>
    </row>
    <row r="713" spans="1:29" x14ac:dyDescent="0.25">
      <c r="A713" s="28"/>
      <c r="B713" s="29" t="s">
        <v>1158</v>
      </c>
      <c r="C713" s="25"/>
      <c r="D713" s="25"/>
      <c r="E713" s="25"/>
      <c r="F713" s="25"/>
      <c r="G713" s="25"/>
      <c r="Y713" s="25">
        <v>0</v>
      </c>
      <c r="AA713" s="25">
        <v>0</v>
      </c>
      <c r="AB713" s="26">
        <v>0</v>
      </c>
      <c r="AC713" s="136">
        <v>750</v>
      </c>
    </row>
    <row r="714" spans="1:29" x14ac:dyDescent="0.25">
      <c r="A714" s="28"/>
      <c r="B714" s="29" t="s">
        <v>1159</v>
      </c>
      <c r="C714" s="25"/>
      <c r="D714" s="25"/>
      <c r="E714" s="25"/>
      <c r="F714" s="25"/>
      <c r="G714" s="25"/>
      <c r="Y714" s="25">
        <v>0</v>
      </c>
      <c r="AA714" s="25">
        <v>0</v>
      </c>
      <c r="AB714" s="26">
        <v>0</v>
      </c>
      <c r="AC714" s="136">
        <v>200</v>
      </c>
    </row>
    <row r="715" spans="1:29" hidden="1" x14ac:dyDescent="0.25">
      <c r="A715" s="28"/>
      <c r="B715" s="29" t="s">
        <v>1160</v>
      </c>
      <c r="C715" s="25"/>
      <c r="D715" s="25"/>
      <c r="E715" s="25"/>
      <c r="F715" s="25"/>
      <c r="G715" s="25"/>
      <c r="AA715" s="25">
        <v>0</v>
      </c>
      <c r="AB715" s="26">
        <v>0</v>
      </c>
    </row>
    <row r="716" spans="1:29" x14ac:dyDescent="0.25">
      <c r="A716" s="28"/>
      <c r="B716" s="29" t="s">
        <v>1161</v>
      </c>
      <c r="C716" s="25"/>
      <c r="D716" s="25"/>
      <c r="E716" s="25"/>
      <c r="F716" s="25"/>
      <c r="G716" s="25"/>
      <c r="Y716" s="25">
        <v>0</v>
      </c>
      <c r="AA716" s="25">
        <v>0</v>
      </c>
      <c r="AB716" s="26">
        <v>0</v>
      </c>
      <c r="AC716" s="136">
        <v>2254</v>
      </c>
    </row>
    <row r="717" spans="1:29" hidden="1" x14ac:dyDescent="0.25">
      <c r="A717" s="28"/>
      <c r="B717" s="29" t="s">
        <v>1162</v>
      </c>
      <c r="C717" s="25"/>
      <c r="D717" s="25"/>
      <c r="E717" s="25"/>
      <c r="F717" s="25"/>
      <c r="G717" s="25"/>
      <c r="AA717" s="25">
        <v>0</v>
      </c>
      <c r="AB717" s="26">
        <v>0</v>
      </c>
    </row>
    <row r="718" spans="1:29" x14ac:dyDescent="0.25">
      <c r="A718" s="28"/>
      <c r="B718" s="29" t="s">
        <v>1163</v>
      </c>
      <c r="C718" s="25"/>
      <c r="D718" s="25"/>
      <c r="E718" s="25"/>
      <c r="F718" s="25"/>
      <c r="G718" s="25"/>
      <c r="AA718" s="25">
        <v>2000</v>
      </c>
      <c r="AB718" s="26">
        <v>2000</v>
      </c>
      <c r="AC718" s="136">
        <v>2000</v>
      </c>
    </row>
    <row r="719" spans="1:29" x14ac:dyDescent="0.25">
      <c r="A719" s="28"/>
      <c r="B719" s="29" t="s">
        <v>1164</v>
      </c>
      <c r="C719" s="25"/>
      <c r="D719" s="25"/>
      <c r="E719" s="25"/>
      <c r="F719" s="25"/>
      <c r="G719" s="25"/>
      <c r="AC719" s="136">
        <v>1000</v>
      </c>
    </row>
    <row r="720" spans="1:29" x14ac:dyDescent="0.25">
      <c r="A720" s="28"/>
      <c r="B720" s="29" t="s">
        <v>1166</v>
      </c>
      <c r="C720" s="25"/>
      <c r="D720" s="25"/>
      <c r="E720" s="25"/>
      <c r="F720" s="25"/>
      <c r="G720" s="25"/>
      <c r="AC720" s="136">
        <v>12112</v>
      </c>
    </row>
    <row r="721" spans="1:32" x14ac:dyDescent="0.25">
      <c r="A721" s="28"/>
      <c r="B721" s="29" t="s">
        <v>1165</v>
      </c>
      <c r="C721" s="25"/>
      <c r="D721" s="25"/>
      <c r="E721" s="25"/>
      <c r="F721" s="25"/>
      <c r="G721" s="25"/>
      <c r="AC721" s="136">
        <v>200</v>
      </c>
    </row>
    <row r="722" spans="1:32" x14ac:dyDescent="0.25">
      <c r="A722" s="28"/>
      <c r="B722" s="29"/>
      <c r="C722" s="25"/>
      <c r="D722" s="25"/>
      <c r="E722" s="25"/>
      <c r="F722" s="25"/>
      <c r="G722" s="25"/>
    </row>
    <row r="723" spans="1:32" x14ac:dyDescent="0.25">
      <c r="A723" s="107"/>
      <c r="B723" s="108" t="s">
        <v>24</v>
      </c>
      <c r="C723" s="34">
        <f t="shared" ref="C723:J723" si="508">SUM(C704:C711)</f>
        <v>152344</v>
      </c>
      <c r="D723" s="34">
        <f t="shared" si="508"/>
        <v>180046</v>
      </c>
      <c r="E723" s="34">
        <f t="shared" si="508"/>
        <v>179399.57</v>
      </c>
      <c r="F723" s="34">
        <f t="shared" si="508"/>
        <v>191633</v>
      </c>
      <c r="G723" s="34">
        <f t="shared" si="508"/>
        <v>145932.12</v>
      </c>
      <c r="H723" s="34">
        <f t="shared" si="508"/>
        <v>189032.4</v>
      </c>
      <c r="I723" s="34">
        <f t="shared" si="508"/>
        <v>192356</v>
      </c>
      <c r="J723" s="34">
        <f t="shared" si="508"/>
        <v>193862.62</v>
      </c>
      <c r="K723" s="37">
        <v>194488</v>
      </c>
      <c r="L723" s="37">
        <v>194488</v>
      </c>
      <c r="M723" s="37">
        <f t="shared" ref="M723:S723" si="509">SUM(M704:M711)</f>
        <v>194759.75</v>
      </c>
      <c r="N723" s="37">
        <f t="shared" si="509"/>
        <v>196297</v>
      </c>
      <c r="O723" s="37">
        <f t="shared" si="509"/>
        <v>196522.38</v>
      </c>
      <c r="P723" s="37">
        <f t="shared" si="509"/>
        <v>200514</v>
      </c>
      <c r="Q723" s="37">
        <f t="shared" si="509"/>
        <v>198713.99</v>
      </c>
      <c r="R723" s="37">
        <f t="shared" si="509"/>
        <v>200789</v>
      </c>
      <c r="S723" s="37">
        <f t="shared" si="509"/>
        <v>198988.35</v>
      </c>
      <c r="U723" s="37">
        <f>SUM(U704:U711)</f>
        <v>203529</v>
      </c>
      <c r="V723" s="37">
        <f>SUM(V704:V711)</f>
        <v>201728.39</v>
      </c>
      <c r="W723" s="37">
        <f>SUM(W704:W711)</f>
        <v>203970</v>
      </c>
      <c r="X723" s="37">
        <f>SUM(X704:X711)</f>
        <v>204032.65000000002</v>
      </c>
      <c r="Y723" s="37">
        <f t="shared" ref="Y723:AE723" si="510">SUM(Y704:Y716)</f>
        <v>243069</v>
      </c>
      <c r="Z723" s="37">
        <f t="shared" si="510"/>
        <v>181726</v>
      </c>
      <c r="AA723" s="37">
        <f>SUM(AA704:AA721)</f>
        <v>251657</v>
      </c>
      <c r="AB723" s="133">
        <f>SUM(AB704:AB721)</f>
        <v>240942.84</v>
      </c>
      <c r="AC723" s="140">
        <f>SUM(AC704:AC722)</f>
        <v>277698</v>
      </c>
      <c r="AD723" s="140">
        <f t="shared" si="510"/>
        <v>0</v>
      </c>
      <c r="AE723" s="140">
        <f t="shared" si="510"/>
        <v>0</v>
      </c>
      <c r="AF723" s="69">
        <f>SUM(AF704:AF722)</f>
        <v>0</v>
      </c>
    </row>
    <row r="724" spans="1:32" x14ac:dyDescent="0.25">
      <c r="A724" s="51"/>
      <c r="B724" s="119" t="s">
        <v>949</v>
      </c>
      <c r="C724" s="53">
        <f t="shared" ref="C724:J724" si="511">SUM(C723)</f>
        <v>152344</v>
      </c>
      <c r="D724" s="53">
        <f t="shared" si="511"/>
        <v>180046</v>
      </c>
      <c r="E724" s="53">
        <f t="shared" si="511"/>
        <v>179399.57</v>
      </c>
      <c r="F724" s="53">
        <f t="shared" si="511"/>
        <v>191633</v>
      </c>
      <c r="G724" s="53">
        <f t="shared" si="511"/>
        <v>145932.12</v>
      </c>
      <c r="H724" s="53">
        <f t="shared" si="511"/>
        <v>189032.4</v>
      </c>
      <c r="I724" s="53">
        <f t="shared" si="511"/>
        <v>192356</v>
      </c>
      <c r="J724" s="53">
        <f t="shared" si="511"/>
        <v>193862.62</v>
      </c>
      <c r="K724" s="37">
        <v>194488</v>
      </c>
      <c r="L724" s="37">
        <f t="shared" ref="L724:S724" si="512">SUM(L723)</f>
        <v>194488</v>
      </c>
      <c r="M724" s="37">
        <f t="shared" si="512"/>
        <v>194759.75</v>
      </c>
      <c r="N724" s="37">
        <f t="shared" si="512"/>
        <v>196297</v>
      </c>
      <c r="O724" s="37">
        <f t="shared" si="512"/>
        <v>196522.38</v>
      </c>
      <c r="P724" s="37">
        <f t="shared" si="512"/>
        <v>200514</v>
      </c>
      <c r="Q724" s="37">
        <f t="shared" si="512"/>
        <v>198713.99</v>
      </c>
      <c r="R724" s="37">
        <f t="shared" si="512"/>
        <v>200789</v>
      </c>
      <c r="S724" s="37">
        <f t="shared" si="512"/>
        <v>198988.35</v>
      </c>
      <c r="T724" s="8">
        <f>(P724-N724)/N724</f>
        <v>2.1482753175035788E-2</v>
      </c>
      <c r="U724" s="37">
        <f t="shared" ref="U724:X724" si="513">SUM(U723)</f>
        <v>203529</v>
      </c>
      <c r="V724" s="37">
        <f t="shared" si="513"/>
        <v>201728.39</v>
      </c>
      <c r="W724" s="133">
        <f t="shared" si="513"/>
        <v>203970</v>
      </c>
      <c r="X724" s="133">
        <f t="shared" si="513"/>
        <v>204032.65000000002</v>
      </c>
      <c r="Y724" s="133">
        <f t="shared" ref="Y724:Z724" si="514">SUM(Y723)</f>
        <v>243069</v>
      </c>
      <c r="Z724" s="133">
        <f t="shared" si="514"/>
        <v>181726</v>
      </c>
      <c r="AA724" s="133">
        <f t="shared" ref="AA724:AF724" si="515">SUM(AA723)</f>
        <v>251657</v>
      </c>
      <c r="AB724" s="133">
        <f t="shared" si="515"/>
        <v>240942.84</v>
      </c>
      <c r="AC724" s="140">
        <f t="shared" si="515"/>
        <v>277698</v>
      </c>
      <c r="AD724" s="140">
        <f t="shared" si="515"/>
        <v>0</v>
      </c>
      <c r="AE724" s="140">
        <f t="shared" si="515"/>
        <v>0</v>
      </c>
      <c r="AF724" s="69">
        <f t="shared" si="515"/>
        <v>0</v>
      </c>
    </row>
    <row r="725" spans="1:32" x14ac:dyDescent="0.25">
      <c r="A725" s="28" t="s">
        <v>950</v>
      </c>
      <c r="B725" s="57" t="s">
        <v>951</v>
      </c>
      <c r="C725" s="25"/>
      <c r="D725" s="25"/>
      <c r="E725" s="25"/>
    </row>
    <row r="726" spans="1:32" x14ac:dyDescent="0.25">
      <c r="A726" s="28" t="s">
        <v>952</v>
      </c>
      <c r="B726" s="29" t="s">
        <v>953</v>
      </c>
      <c r="C726" s="25">
        <v>15000</v>
      </c>
      <c r="D726" s="25">
        <v>15000</v>
      </c>
      <c r="E726" s="25">
        <v>8043.15</v>
      </c>
      <c r="F726" s="25">
        <v>15000</v>
      </c>
      <c r="G726" s="25">
        <v>19359.740000000002</v>
      </c>
      <c r="H726" s="25">
        <v>22134.33</v>
      </c>
      <c r="I726" s="25">
        <v>15000</v>
      </c>
      <c r="J726" s="25">
        <v>14953.76</v>
      </c>
      <c r="K726" s="25">
        <v>47200</v>
      </c>
      <c r="L726" s="25">
        <v>43382.9</v>
      </c>
      <c r="M726" s="25">
        <v>44876.4</v>
      </c>
      <c r="N726" s="25">
        <v>20000</v>
      </c>
      <c r="O726" s="25">
        <v>12704.2</v>
      </c>
      <c r="P726" s="25">
        <v>20000</v>
      </c>
      <c r="Q726" s="25">
        <v>7057.88</v>
      </c>
      <c r="R726" s="25">
        <v>20000</v>
      </c>
      <c r="S726" s="25">
        <v>6756.82</v>
      </c>
      <c r="U726" s="25">
        <v>20000</v>
      </c>
      <c r="V726" s="25">
        <v>17604.36</v>
      </c>
      <c r="W726" s="25">
        <v>20000</v>
      </c>
      <c r="X726" s="25">
        <v>113730.68</v>
      </c>
      <c r="Y726" s="25">
        <v>20000</v>
      </c>
      <c r="Z726" s="25">
        <v>72898.009999999995</v>
      </c>
      <c r="AA726" s="25">
        <v>20000</v>
      </c>
      <c r="AB726" s="26">
        <v>13172.77</v>
      </c>
      <c r="AC726" s="136">
        <v>20000</v>
      </c>
    </row>
    <row r="727" spans="1:32" x14ac:dyDescent="0.25">
      <c r="A727" s="107"/>
      <c r="B727" s="120" t="s">
        <v>24</v>
      </c>
      <c r="C727" s="34">
        <f t="shared" ref="C727:S728" si="516">SUM(C726)</f>
        <v>15000</v>
      </c>
      <c r="D727" s="34">
        <f t="shared" si="516"/>
        <v>15000</v>
      </c>
      <c r="E727" s="34">
        <f t="shared" si="516"/>
        <v>8043.15</v>
      </c>
      <c r="F727" s="34">
        <f t="shared" si="516"/>
        <v>15000</v>
      </c>
      <c r="G727" s="34">
        <f t="shared" si="516"/>
        <v>19359.740000000002</v>
      </c>
      <c r="H727" s="34">
        <f t="shared" si="516"/>
        <v>22134.33</v>
      </c>
      <c r="I727" s="34">
        <f t="shared" si="516"/>
        <v>15000</v>
      </c>
      <c r="J727" s="34">
        <f t="shared" si="516"/>
        <v>14953.76</v>
      </c>
      <c r="K727" s="34">
        <f t="shared" si="516"/>
        <v>47200</v>
      </c>
      <c r="L727" s="34">
        <f t="shared" si="516"/>
        <v>43382.9</v>
      </c>
      <c r="M727" s="34">
        <f t="shared" si="516"/>
        <v>44876.4</v>
      </c>
      <c r="N727" s="34">
        <f t="shared" si="516"/>
        <v>20000</v>
      </c>
      <c r="O727" s="34">
        <f t="shared" si="516"/>
        <v>12704.2</v>
      </c>
      <c r="P727" s="34">
        <f t="shared" si="516"/>
        <v>20000</v>
      </c>
      <c r="Q727" s="34">
        <f t="shared" si="516"/>
        <v>7057.88</v>
      </c>
      <c r="R727" s="34">
        <f t="shared" si="516"/>
        <v>20000</v>
      </c>
      <c r="S727" s="37">
        <f>SUM(S726)</f>
        <v>6756.82</v>
      </c>
      <c r="U727" s="37">
        <f t="shared" ref="U727:X728" si="517">SUM(U726)</f>
        <v>20000</v>
      </c>
      <c r="V727" s="37">
        <f t="shared" si="517"/>
        <v>17604.36</v>
      </c>
      <c r="W727" s="37">
        <f t="shared" si="517"/>
        <v>20000</v>
      </c>
      <c r="X727" s="37">
        <f t="shared" si="517"/>
        <v>113730.68</v>
      </c>
      <c r="Y727" s="37">
        <f t="shared" ref="Y727:Z727" si="518">SUM(Y726)</f>
        <v>20000</v>
      </c>
      <c r="Z727" s="37">
        <f t="shared" si="518"/>
        <v>72898.009999999995</v>
      </c>
      <c r="AA727" s="37">
        <f t="shared" ref="AA727:AF727" si="519">SUM(AA726)</f>
        <v>20000</v>
      </c>
      <c r="AB727" s="35">
        <f t="shared" si="519"/>
        <v>13172.77</v>
      </c>
      <c r="AC727" s="137">
        <f t="shared" si="519"/>
        <v>20000</v>
      </c>
      <c r="AD727" s="137">
        <f t="shared" si="519"/>
        <v>0</v>
      </c>
      <c r="AE727" s="137">
        <f t="shared" si="519"/>
        <v>0</v>
      </c>
      <c r="AF727" s="36">
        <f t="shared" si="519"/>
        <v>0</v>
      </c>
    </row>
    <row r="728" spans="1:32" x14ac:dyDescent="0.25">
      <c r="A728" s="51"/>
      <c r="B728" s="119" t="s">
        <v>954</v>
      </c>
      <c r="C728" s="53">
        <f t="shared" si="516"/>
        <v>15000</v>
      </c>
      <c r="D728" s="121">
        <f t="shared" si="516"/>
        <v>15000</v>
      </c>
      <c r="E728" s="97">
        <f t="shared" si="516"/>
        <v>8043.15</v>
      </c>
      <c r="F728" s="97">
        <f t="shared" si="516"/>
        <v>15000</v>
      </c>
      <c r="G728" s="97">
        <f t="shared" si="516"/>
        <v>19359.740000000002</v>
      </c>
      <c r="H728" s="97">
        <f t="shared" si="516"/>
        <v>22134.33</v>
      </c>
      <c r="I728" s="97">
        <f t="shared" si="516"/>
        <v>15000</v>
      </c>
      <c r="J728" s="97">
        <f t="shared" si="516"/>
        <v>14953.76</v>
      </c>
      <c r="K728" s="97">
        <f t="shared" si="516"/>
        <v>47200</v>
      </c>
      <c r="L728" s="97">
        <f t="shared" si="516"/>
        <v>43382.9</v>
      </c>
      <c r="M728" s="97">
        <f t="shared" si="516"/>
        <v>44876.4</v>
      </c>
      <c r="N728" s="97">
        <f t="shared" si="516"/>
        <v>20000</v>
      </c>
      <c r="O728" s="97">
        <f t="shared" si="516"/>
        <v>12704.2</v>
      </c>
      <c r="P728" s="97">
        <f t="shared" si="516"/>
        <v>20000</v>
      </c>
      <c r="Q728" s="97">
        <f t="shared" si="516"/>
        <v>7057.88</v>
      </c>
      <c r="R728" s="97">
        <f t="shared" si="516"/>
        <v>20000</v>
      </c>
      <c r="S728" s="97">
        <f t="shared" si="516"/>
        <v>6756.82</v>
      </c>
      <c r="T728" s="8">
        <f>(P728-N728)/N728</f>
        <v>0</v>
      </c>
      <c r="U728" s="97">
        <f t="shared" si="517"/>
        <v>20000</v>
      </c>
      <c r="V728" s="97">
        <f t="shared" si="517"/>
        <v>17604.36</v>
      </c>
      <c r="W728" s="97">
        <f t="shared" si="517"/>
        <v>20000</v>
      </c>
      <c r="X728" s="97">
        <f t="shared" si="517"/>
        <v>113730.68</v>
      </c>
      <c r="Y728" s="97">
        <f t="shared" ref="Y728:Z728" si="520">SUM(Y727)</f>
        <v>20000</v>
      </c>
      <c r="Z728" s="97">
        <f t="shared" si="520"/>
        <v>72898.009999999995</v>
      </c>
      <c r="AA728" s="97">
        <f t="shared" ref="AA728:AF728" si="521">SUM(AA727)</f>
        <v>20000</v>
      </c>
      <c r="AB728" s="97">
        <f t="shared" si="521"/>
        <v>13172.77</v>
      </c>
      <c r="AC728" s="144">
        <f t="shared" si="521"/>
        <v>20000</v>
      </c>
      <c r="AD728" s="144">
        <f t="shared" si="521"/>
        <v>0</v>
      </c>
      <c r="AE728" s="144">
        <f t="shared" si="521"/>
        <v>0</v>
      </c>
      <c r="AF728" s="99">
        <f t="shared" si="521"/>
        <v>0</v>
      </c>
    </row>
    <row r="729" spans="1:32" x14ac:dyDescent="0.25">
      <c r="A729" s="28"/>
      <c r="B729" s="29"/>
      <c r="C729" s="25"/>
      <c r="D729" s="25"/>
      <c r="E729" s="25"/>
    </row>
    <row r="730" spans="1:32" x14ac:dyDescent="0.25">
      <c r="A730" s="51"/>
      <c r="B730" s="52" t="s">
        <v>955</v>
      </c>
      <c r="C730" s="53" t="e">
        <f>SUM(C41+C65+C81+C143+C187+C233+C250+C273+C294+C325+C349+C361+C490+C616+C659+C672+C683+C702+C724+C728+#REF!)</f>
        <v>#REF!</v>
      </c>
      <c r="D730" s="53" t="e">
        <f>SUM(D41+D65+D81+D143+D187+D233+D250+D273+D294+D325+D349+D361+D490+D616+D658+D672+D683+D702+D724+D728+#REF!)</f>
        <v>#REF!</v>
      </c>
      <c r="E730" s="53" t="e">
        <f>SUM(E41+E65+E81+E143+E187+E233+E250+E273+E294+E325+E349+E361+E490+E616+E658+E672+E683+E702+E724+E728+#REF!)</f>
        <v>#REF!</v>
      </c>
      <c r="F730" s="53" t="e">
        <f>SUM(F41+F65+F81+F143+F187+F233+F250+F273+F294+F325+F349+F361+F490+F616+F658+F672+F683+F702+F724+F728+#REF!)</f>
        <v>#REF!</v>
      </c>
      <c r="G730" s="53" t="e">
        <f>SUM(G41+G65+G81+G143+G187+G233+G250+G273+G294+G325+G349+G361+G490+G616+G658+G672+G683+G702+G724+G728+#REF!)</f>
        <v>#REF!</v>
      </c>
      <c r="H730" s="53" t="e">
        <f>SUM(H41+H65+H81+H143+H187+H233+H250+H273+H294+H325+H349+H361+H490+H616+H658+H672+H683+H702+H724+H728+#REF!)</f>
        <v>#REF!</v>
      </c>
      <c r="I730" s="53" t="e">
        <f>SUM(I41+I65+I81+I143+I187+I233+I250+I273+I294+I325+I349+I361+I490+I616+I658+I672+I683+I702+I724+I728+#REF!)</f>
        <v>#REF!</v>
      </c>
      <c r="J730" s="53" t="e">
        <f>SUM(J41+J65+J81+J143+J187+J233+J250+J273+J294+J325+J349+J361+J490+J616+J658+J672+J683+J702+J724+J728+#REF!)</f>
        <v>#REF!</v>
      </c>
      <c r="K730" s="53" t="e">
        <f>SUM(K41+K65+K81+K143+K187+K233+K250+K273+K294+K325+K349+K361+K490+K616+K658+K672+K683+K702+K724+K728+#REF!)</f>
        <v>#REF!</v>
      </c>
      <c r="L730" s="53" t="e">
        <f>SUM(L41+L65+L81+L143+L187+L233+L250+L273+L294+L325+L349+L361+L490+L616+L658+L672+L683+L702+L724+L728+#REF!)</f>
        <v>#REF!</v>
      </c>
      <c r="M730" s="53" t="e">
        <f>SUM(M41+M65+M81+M143+M187+M233+M250+M273+M294+M325+M349+M361+M490+M616+M658+M672+M683+M702+M724+M728+#REF!)</f>
        <v>#REF!</v>
      </c>
      <c r="N730" s="53" t="e">
        <f>SUM(N41+N65+N81+N143+N187+N233+N250+N273+N294+N325+N349+N361+N490+N616+N658+N672+N683+N702+N724+N728+#REF!)</f>
        <v>#REF!</v>
      </c>
      <c r="O730" s="53" t="e">
        <f>SUM(O41+O65+O81+O143+O187+O233+O250+O273+O294+O325+O349+O361+O490+O616+O658+O672+O683+O702+O724+O728+#REF!)</f>
        <v>#REF!</v>
      </c>
      <c r="P730" s="53">
        <f t="shared" ref="P730:AF730" si="522">SUM(P41+P65+P81+P143+P187+P233+P250+P273+P294+P325+P349+P361+P490+P616+P658+P672+P683+P702+P724+P728)</f>
        <v>7684346</v>
      </c>
      <c r="Q730" s="53">
        <f t="shared" si="522"/>
        <v>7050475.21</v>
      </c>
      <c r="R730" s="53">
        <f t="shared" si="522"/>
        <v>7852020</v>
      </c>
      <c r="S730" s="53">
        <f t="shared" si="522"/>
        <v>7242748.370000001</v>
      </c>
      <c r="T730" s="53">
        <f t="shared" si="522"/>
        <v>1.0924045415255166</v>
      </c>
      <c r="U730" s="53">
        <f t="shared" si="522"/>
        <v>8097745.8099999996</v>
      </c>
      <c r="V730" s="53">
        <f t="shared" si="522"/>
        <v>7884804.120000001</v>
      </c>
      <c r="W730" s="53">
        <f t="shared" si="522"/>
        <v>8959287.0999999996</v>
      </c>
      <c r="X730" s="53">
        <f t="shared" si="522"/>
        <v>8544660.5800000001</v>
      </c>
      <c r="Y730" s="53">
        <f t="shared" si="522"/>
        <v>9202133.9100000001</v>
      </c>
      <c r="Z730" s="53">
        <f t="shared" si="522"/>
        <v>8318636.0199999996</v>
      </c>
      <c r="AA730" s="53">
        <f t="shared" si="522"/>
        <v>10007720.91</v>
      </c>
      <c r="AB730" s="53">
        <f t="shared" si="522"/>
        <v>7885440.9199999999</v>
      </c>
      <c r="AC730" s="139">
        <f t="shared" si="522"/>
        <v>10770419.470000001</v>
      </c>
      <c r="AD730" s="139">
        <f t="shared" si="522"/>
        <v>0</v>
      </c>
      <c r="AE730" s="139">
        <f t="shared" si="522"/>
        <v>0</v>
      </c>
      <c r="AF730" s="55">
        <f t="shared" si="522"/>
        <v>0</v>
      </c>
    </row>
    <row r="731" spans="1:32" x14ac:dyDescent="0.25">
      <c r="A731" s="28" t="s">
        <v>956</v>
      </c>
      <c r="B731" s="57" t="s">
        <v>1055</v>
      </c>
      <c r="C731" s="25">
        <v>4000</v>
      </c>
      <c r="D731" s="25">
        <v>4000</v>
      </c>
      <c r="E731" s="25">
        <v>0</v>
      </c>
      <c r="F731" s="25">
        <v>4000</v>
      </c>
      <c r="G731" s="25">
        <v>0</v>
      </c>
      <c r="H731" s="25">
        <v>3972.98</v>
      </c>
      <c r="I731" s="25">
        <v>4000</v>
      </c>
      <c r="J731" s="25">
        <v>3775.99</v>
      </c>
      <c r="K731" s="25">
        <v>4000</v>
      </c>
      <c r="L731" s="25">
        <v>3654.05</v>
      </c>
      <c r="M731" s="25">
        <v>3654.05</v>
      </c>
      <c r="N731" s="25">
        <v>4000</v>
      </c>
      <c r="O731" s="25">
        <v>3780.49</v>
      </c>
      <c r="P731" s="25">
        <v>4000</v>
      </c>
      <c r="Q731" s="25">
        <v>3676.46</v>
      </c>
      <c r="R731" s="25">
        <v>4000</v>
      </c>
      <c r="S731" s="25">
        <v>3778.2</v>
      </c>
      <c r="U731" s="11"/>
      <c r="V731" s="25">
        <v>0</v>
      </c>
    </row>
    <row r="732" spans="1:32" x14ac:dyDescent="0.25">
      <c r="A732" s="28"/>
      <c r="B732" s="57" t="s">
        <v>1056</v>
      </c>
      <c r="C732" s="25"/>
      <c r="D732" s="25"/>
      <c r="E732" s="25"/>
      <c r="F732" s="25"/>
      <c r="G732" s="25"/>
      <c r="U732" s="11"/>
      <c r="Y732" s="25">
        <v>40000</v>
      </c>
      <c r="Z732" s="25">
        <v>0</v>
      </c>
    </row>
    <row r="733" spans="1:32" x14ac:dyDescent="0.25">
      <c r="A733" s="28"/>
      <c r="B733" s="57" t="s">
        <v>957</v>
      </c>
      <c r="C733" s="25"/>
      <c r="D733" s="25"/>
      <c r="E733" s="25"/>
      <c r="F733" s="25"/>
      <c r="G733" s="25"/>
      <c r="U733" s="11"/>
      <c r="Y733" s="25">
        <v>4000</v>
      </c>
      <c r="Z733" s="25">
        <v>4250</v>
      </c>
      <c r="AA733" s="25">
        <v>4250</v>
      </c>
      <c r="AB733" s="26">
        <v>0</v>
      </c>
      <c r="AC733" s="136">
        <v>4250</v>
      </c>
    </row>
    <row r="734" spans="1:32" x14ac:dyDescent="0.25">
      <c r="A734" s="28"/>
      <c r="B734" s="57" t="s">
        <v>1123</v>
      </c>
      <c r="C734" s="25"/>
      <c r="D734" s="25"/>
      <c r="E734" s="25"/>
      <c r="F734" s="25"/>
      <c r="G734" s="25"/>
      <c r="U734" s="11"/>
      <c r="AA734" s="25">
        <v>15000</v>
      </c>
      <c r="AB734" s="26">
        <v>0</v>
      </c>
      <c r="AC734" s="136">
        <v>15000</v>
      </c>
    </row>
    <row r="735" spans="1:32" x14ac:dyDescent="0.25">
      <c r="A735" s="28"/>
      <c r="B735" s="57" t="s">
        <v>1183</v>
      </c>
      <c r="C735" s="25"/>
      <c r="D735" s="25"/>
      <c r="E735" s="25"/>
      <c r="F735" s="25"/>
      <c r="G735" s="25"/>
      <c r="U735" s="11"/>
      <c r="AC735" s="136">
        <v>15000</v>
      </c>
    </row>
    <row r="736" spans="1:32" x14ac:dyDescent="0.25">
      <c r="A736" s="28"/>
      <c r="B736" s="57" t="s">
        <v>1184</v>
      </c>
      <c r="C736" s="25"/>
      <c r="D736" s="25"/>
      <c r="E736" s="25"/>
      <c r="F736" s="25"/>
      <c r="G736" s="25"/>
      <c r="U736" s="11"/>
      <c r="AC736" s="136">
        <v>100000</v>
      </c>
    </row>
    <row r="737" spans="1:29" x14ac:dyDescent="0.25">
      <c r="A737" s="28" t="s">
        <v>958</v>
      </c>
      <c r="B737" s="122" t="s">
        <v>959</v>
      </c>
      <c r="C737" s="25"/>
      <c r="D737" s="25"/>
      <c r="E737" s="25"/>
      <c r="U737" s="25">
        <v>4000</v>
      </c>
      <c r="V737" s="25">
        <v>4000</v>
      </c>
    </row>
    <row r="738" spans="1:29" x14ac:dyDescent="0.25">
      <c r="A738" s="28"/>
      <c r="B738" s="57"/>
      <c r="C738" s="25"/>
      <c r="D738" s="25"/>
      <c r="E738" s="25"/>
    </row>
    <row r="739" spans="1:29" x14ac:dyDescent="0.25">
      <c r="A739" s="28" t="s">
        <v>960</v>
      </c>
      <c r="B739" s="57" t="s">
        <v>961</v>
      </c>
      <c r="C739" s="25"/>
      <c r="D739" s="25">
        <v>10000</v>
      </c>
      <c r="E739" s="25">
        <v>0</v>
      </c>
      <c r="F739" s="25">
        <v>5000</v>
      </c>
      <c r="G739" s="25">
        <v>0</v>
      </c>
      <c r="H739" s="25">
        <v>0</v>
      </c>
      <c r="I739" s="25">
        <v>5000</v>
      </c>
      <c r="J739" s="25">
        <v>0</v>
      </c>
      <c r="K739" s="25">
        <v>5000</v>
      </c>
      <c r="L739" s="25">
        <v>5000</v>
      </c>
      <c r="M739" s="25">
        <v>5000</v>
      </c>
      <c r="N739" s="25">
        <v>5000</v>
      </c>
      <c r="O739" s="25">
        <v>5000</v>
      </c>
      <c r="P739" s="25">
        <v>5000</v>
      </c>
      <c r="Q739" s="25">
        <v>5000</v>
      </c>
      <c r="R739" s="25">
        <v>5000</v>
      </c>
      <c r="S739" s="25">
        <v>0</v>
      </c>
      <c r="U739" s="25">
        <v>5000</v>
      </c>
      <c r="V739" s="25">
        <v>5000</v>
      </c>
      <c r="W739" s="25">
        <v>5000</v>
      </c>
      <c r="X739" s="25">
        <v>0</v>
      </c>
      <c r="Y739" s="25">
        <v>5000</v>
      </c>
      <c r="Z739" s="25">
        <v>0</v>
      </c>
      <c r="AA739" s="25">
        <v>5000</v>
      </c>
      <c r="AB739" s="26">
        <v>0</v>
      </c>
      <c r="AC739" s="136">
        <v>5000</v>
      </c>
    </row>
    <row r="740" spans="1:29" x14ac:dyDescent="0.25">
      <c r="A740" s="28"/>
      <c r="B740" s="57"/>
      <c r="D740" s="25"/>
      <c r="E740" s="25"/>
    </row>
    <row r="741" spans="1:29" x14ac:dyDescent="0.25">
      <c r="A741" s="28" t="s">
        <v>962</v>
      </c>
      <c r="B741" s="57" t="s">
        <v>963</v>
      </c>
      <c r="C741" s="25">
        <v>200000</v>
      </c>
      <c r="D741" s="25">
        <v>200000</v>
      </c>
      <c r="E741" s="25">
        <v>166118.99</v>
      </c>
      <c r="F741" s="25">
        <v>175000</v>
      </c>
      <c r="G741" s="25">
        <v>175000</v>
      </c>
      <c r="H741" s="25">
        <v>175000</v>
      </c>
      <c r="I741" s="25">
        <v>200000</v>
      </c>
      <c r="J741" s="25">
        <v>208247.82</v>
      </c>
      <c r="K741" s="25">
        <v>200000</v>
      </c>
      <c r="L741" s="25">
        <v>206274.57</v>
      </c>
      <c r="M741" s="25">
        <v>213747.27</v>
      </c>
      <c r="N741" s="25">
        <v>300000</v>
      </c>
      <c r="O741" s="25">
        <v>298402.15999999997</v>
      </c>
      <c r="P741" s="25">
        <v>200000</v>
      </c>
      <c r="Q741" s="25">
        <v>200000</v>
      </c>
      <c r="R741" s="25">
        <v>300000</v>
      </c>
      <c r="S741" s="25">
        <v>345578.07</v>
      </c>
      <c r="U741" s="25">
        <v>200000</v>
      </c>
      <c r="V741" s="25">
        <v>200000</v>
      </c>
      <c r="W741" s="25">
        <v>200000</v>
      </c>
      <c r="X741" s="25">
        <v>186800</v>
      </c>
      <c r="Y741" s="25">
        <v>351357</v>
      </c>
      <c r="Z741" s="25">
        <v>351357.03</v>
      </c>
      <c r="AA741" s="25">
        <v>200000</v>
      </c>
      <c r="AB741" s="26">
        <v>200000</v>
      </c>
      <c r="AC741" s="136">
        <v>200000</v>
      </c>
    </row>
    <row r="742" spans="1:29" x14ac:dyDescent="0.25">
      <c r="A742" s="28" t="s">
        <v>1124</v>
      </c>
      <c r="B742" s="57" t="s">
        <v>1113</v>
      </c>
      <c r="C742" s="25"/>
      <c r="D742" s="25"/>
      <c r="E742" s="25"/>
      <c r="F742" s="25"/>
      <c r="G742" s="25"/>
      <c r="AA742" s="25">
        <v>150000</v>
      </c>
      <c r="AB742" s="26">
        <v>150000</v>
      </c>
    </row>
    <row r="743" spans="1:29" x14ac:dyDescent="0.25">
      <c r="A743" s="28"/>
      <c r="B743" s="57"/>
      <c r="C743" s="25"/>
      <c r="D743" s="25"/>
      <c r="E743" s="25"/>
      <c r="F743" s="25"/>
      <c r="G743" s="25"/>
    </row>
    <row r="744" spans="1:29" x14ac:dyDescent="0.25">
      <c r="A744" s="28" t="s">
        <v>964</v>
      </c>
      <c r="B744" s="122" t="s">
        <v>965</v>
      </c>
      <c r="C744" s="25"/>
      <c r="D744" s="25"/>
      <c r="E744" s="25">
        <v>71629.149999999994</v>
      </c>
      <c r="G744" s="24">
        <v>23719.88</v>
      </c>
      <c r="H744" s="25">
        <v>86220.69</v>
      </c>
      <c r="J744" s="25">
        <v>68600</v>
      </c>
      <c r="L744" s="25">
        <v>209712</v>
      </c>
      <c r="M744" s="25">
        <v>209712</v>
      </c>
      <c r="O744" s="25">
        <v>234439</v>
      </c>
      <c r="S744" s="25">
        <v>184377</v>
      </c>
    </row>
    <row r="745" spans="1:29" ht="20.25" hidden="1" customHeight="1" x14ac:dyDescent="0.25">
      <c r="A745" s="28"/>
      <c r="B745" s="57" t="s">
        <v>966</v>
      </c>
      <c r="C745" s="25"/>
      <c r="D745" s="25"/>
      <c r="E745" s="25"/>
      <c r="F745" s="25">
        <v>31929</v>
      </c>
      <c r="G745" s="25"/>
      <c r="I745" s="25">
        <v>38777</v>
      </c>
      <c r="K745" s="25">
        <v>56889</v>
      </c>
      <c r="N745" s="25">
        <v>42493</v>
      </c>
      <c r="P745" s="25">
        <v>30000</v>
      </c>
      <c r="Q745" s="25">
        <v>30000</v>
      </c>
      <c r="U745" s="25" t="s">
        <v>3</v>
      </c>
      <c r="W745" s="25" t="s">
        <v>3</v>
      </c>
      <c r="Y745" s="25" t="s">
        <v>3</v>
      </c>
    </row>
    <row r="746" spans="1:29" ht="22.5" hidden="1" customHeight="1" x14ac:dyDescent="0.25">
      <c r="A746" s="67"/>
      <c r="B746" s="122" t="s">
        <v>967</v>
      </c>
      <c r="C746" s="25"/>
      <c r="D746" s="25"/>
      <c r="E746" s="25"/>
      <c r="F746" s="25">
        <v>23000</v>
      </c>
      <c r="G746" s="25"/>
      <c r="I746" s="25">
        <v>20823</v>
      </c>
      <c r="K746" s="25">
        <v>20823</v>
      </c>
      <c r="N746" s="25">
        <v>18646</v>
      </c>
    </row>
    <row r="747" spans="1:29" ht="24" hidden="1" customHeight="1" x14ac:dyDescent="0.25">
      <c r="A747" s="107"/>
      <c r="B747" s="122" t="s">
        <v>968</v>
      </c>
      <c r="C747" s="25"/>
      <c r="D747" s="25"/>
      <c r="E747" s="25"/>
      <c r="F747" s="25"/>
      <c r="G747" s="25"/>
      <c r="K747" s="25">
        <v>3500</v>
      </c>
      <c r="N747" s="25">
        <v>5000</v>
      </c>
    </row>
    <row r="748" spans="1:29" ht="20.25" hidden="1" customHeight="1" x14ac:dyDescent="0.25">
      <c r="A748" s="107"/>
      <c r="B748" s="122" t="s">
        <v>969</v>
      </c>
      <c r="C748" s="25"/>
      <c r="D748" s="25"/>
      <c r="E748" s="25"/>
      <c r="F748" s="25"/>
      <c r="G748" s="25"/>
      <c r="K748" s="25">
        <v>8500</v>
      </c>
    </row>
    <row r="749" spans="1:29" ht="24.75" hidden="1" customHeight="1" x14ac:dyDescent="0.25">
      <c r="A749" s="107"/>
      <c r="B749" s="122" t="s">
        <v>970</v>
      </c>
      <c r="C749" s="25"/>
      <c r="D749" s="25"/>
      <c r="E749" s="25"/>
      <c r="F749" s="25"/>
      <c r="G749" s="25"/>
      <c r="N749" s="25">
        <v>45000</v>
      </c>
    </row>
    <row r="750" spans="1:29" ht="21" hidden="1" customHeight="1" x14ac:dyDescent="0.25">
      <c r="A750" s="107"/>
      <c r="B750" s="122" t="s">
        <v>971</v>
      </c>
      <c r="C750" s="25"/>
      <c r="D750" s="25"/>
      <c r="E750" s="25"/>
      <c r="F750" s="25"/>
      <c r="G750" s="25"/>
      <c r="N750" s="25">
        <v>3800</v>
      </c>
    </row>
    <row r="751" spans="1:29" ht="21" hidden="1" customHeight="1" x14ac:dyDescent="0.25">
      <c r="A751" s="107"/>
      <c r="B751" s="122" t="s">
        <v>972</v>
      </c>
      <c r="C751" s="25"/>
      <c r="D751" s="25"/>
      <c r="E751" s="25"/>
      <c r="F751" s="25"/>
      <c r="G751" s="25"/>
      <c r="N751" s="25">
        <v>20500</v>
      </c>
    </row>
    <row r="752" spans="1:29" ht="22.5" hidden="1" customHeight="1" x14ac:dyDescent="0.25">
      <c r="A752" s="107"/>
      <c r="B752" s="122" t="s">
        <v>973</v>
      </c>
      <c r="C752" s="25"/>
      <c r="D752" s="25"/>
      <c r="E752" s="25"/>
      <c r="F752" s="25"/>
      <c r="G752" s="25"/>
      <c r="N752" s="25">
        <v>44000</v>
      </c>
    </row>
    <row r="753" spans="1:26" ht="24.75" hidden="1" customHeight="1" x14ac:dyDescent="0.25">
      <c r="A753" s="107"/>
      <c r="B753" s="122" t="s">
        <v>974</v>
      </c>
      <c r="C753" s="25"/>
      <c r="D753" s="25"/>
      <c r="E753" s="25"/>
      <c r="F753" s="25"/>
      <c r="G753" s="25"/>
      <c r="K753" s="25">
        <v>120000</v>
      </c>
    </row>
    <row r="754" spans="1:26" ht="25.5" hidden="1" customHeight="1" x14ac:dyDescent="0.25">
      <c r="A754" s="107"/>
      <c r="B754" s="122" t="s">
        <v>975</v>
      </c>
      <c r="C754" s="25"/>
      <c r="D754" s="25"/>
      <c r="E754" s="25"/>
      <c r="F754" s="25"/>
      <c r="G754" s="25"/>
      <c r="P754" s="25">
        <v>26000</v>
      </c>
      <c r="Q754" s="25">
        <v>26000</v>
      </c>
    </row>
    <row r="755" spans="1:26" ht="24" hidden="1" customHeight="1" x14ac:dyDescent="0.25">
      <c r="A755" s="107"/>
      <c r="B755" s="57" t="s">
        <v>976</v>
      </c>
      <c r="C755" s="25"/>
      <c r="D755" s="25"/>
      <c r="E755" s="25"/>
      <c r="F755" s="25"/>
      <c r="G755" s="25"/>
      <c r="R755" s="25">
        <v>26000</v>
      </c>
    </row>
    <row r="756" spans="1:26" ht="18.75" hidden="1" customHeight="1" x14ac:dyDescent="0.25">
      <c r="A756" s="107"/>
      <c r="B756" s="122" t="s">
        <v>977</v>
      </c>
      <c r="C756" s="25"/>
      <c r="D756" s="25"/>
      <c r="E756" s="25"/>
      <c r="F756" s="25"/>
      <c r="G756" s="25"/>
      <c r="P756" s="25">
        <v>20000</v>
      </c>
      <c r="Q756" s="25">
        <v>20000</v>
      </c>
    </row>
    <row r="757" spans="1:26" ht="25.5" hidden="1" customHeight="1" x14ac:dyDescent="0.25">
      <c r="A757" s="107"/>
      <c r="B757" s="122" t="s">
        <v>978</v>
      </c>
      <c r="C757" s="25"/>
      <c r="D757" s="25"/>
      <c r="E757" s="25"/>
      <c r="F757" s="25"/>
      <c r="G757" s="25"/>
      <c r="P757" s="25">
        <v>35000</v>
      </c>
      <c r="Q757" s="25">
        <v>35000</v>
      </c>
    </row>
    <row r="758" spans="1:26" ht="21" hidden="1" customHeight="1" x14ac:dyDescent="0.25">
      <c r="A758" s="107"/>
      <c r="B758" s="122" t="s">
        <v>979</v>
      </c>
      <c r="C758" s="25"/>
      <c r="D758" s="25"/>
      <c r="E758" s="25"/>
      <c r="F758" s="25"/>
      <c r="G758" s="25"/>
      <c r="P758" s="25">
        <v>8500</v>
      </c>
      <c r="Q758" s="25">
        <v>8500</v>
      </c>
    </row>
    <row r="759" spans="1:26" ht="20.25" hidden="1" customHeight="1" x14ac:dyDescent="0.25">
      <c r="A759" s="107"/>
      <c r="B759" s="57" t="s">
        <v>980</v>
      </c>
      <c r="C759" s="25"/>
      <c r="D759" s="25"/>
      <c r="E759" s="25"/>
      <c r="F759" s="25"/>
      <c r="G759" s="25"/>
      <c r="R759" s="25">
        <v>5000</v>
      </c>
    </row>
    <row r="760" spans="1:26" ht="17.25" hidden="1" customHeight="1" x14ac:dyDescent="0.25">
      <c r="A760" s="107"/>
      <c r="B760" s="57" t="s">
        <v>981</v>
      </c>
      <c r="C760" s="25"/>
      <c r="D760" s="25"/>
      <c r="E760" s="25"/>
      <c r="F760" s="25"/>
      <c r="G760" s="25"/>
      <c r="R760" s="25">
        <v>40000</v>
      </c>
    </row>
    <row r="761" spans="1:26" ht="20.25" hidden="1" customHeight="1" x14ac:dyDescent="0.25">
      <c r="A761" s="107"/>
      <c r="B761" s="57" t="s">
        <v>982</v>
      </c>
      <c r="C761" s="25"/>
      <c r="D761" s="25"/>
      <c r="E761" s="25"/>
      <c r="F761" s="25"/>
      <c r="G761" s="25"/>
      <c r="R761" s="25">
        <v>40000</v>
      </c>
    </row>
    <row r="762" spans="1:26" ht="18" hidden="1" customHeight="1" x14ac:dyDescent="0.25">
      <c r="A762" s="107"/>
      <c r="B762" s="57" t="s">
        <v>983</v>
      </c>
      <c r="C762" s="25"/>
      <c r="D762" s="25"/>
      <c r="E762" s="25"/>
      <c r="F762" s="25"/>
      <c r="G762" s="25"/>
      <c r="P762" s="25">
        <v>20000</v>
      </c>
      <c r="Q762" s="25">
        <v>20000</v>
      </c>
      <c r="R762" s="25">
        <v>20000</v>
      </c>
    </row>
    <row r="763" spans="1:26" hidden="1" x14ac:dyDescent="0.25">
      <c r="A763" s="107"/>
      <c r="B763" s="57" t="s">
        <v>984</v>
      </c>
      <c r="C763" s="25"/>
      <c r="D763" s="25"/>
      <c r="E763" s="25"/>
      <c r="F763" s="25"/>
      <c r="G763" s="25"/>
      <c r="U763" s="25">
        <v>10000</v>
      </c>
      <c r="V763" s="25">
        <v>10000</v>
      </c>
    </row>
    <row r="764" spans="1:26" hidden="1" x14ac:dyDescent="0.25">
      <c r="A764" s="107"/>
      <c r="B764" s="57" t="s">
        <v>985</v>
      </c>
      <c r="C764" s="25"/>
      <c r="D764" s="25"/>
      <c r="E764" s="25"/>
      <c r="F764" s="25"/>
      <c r="G764" s="25"/>
      <c r="U764" s="25">
        <v>20000</v>
      </c>
      <c r="V764" s="25">
        <v>20000</v>
      </c>
    </row>
    <row r="765" spans="1:26" hidden="1" x14ac:dyDescent="0.25">
      <c r="A765" s="107"/>
      <c r="B765" s="57" t="s">
        <v>981</v>
      </c>
      <c r="C765" s="25"/>
      <c r="D765" s="25"/>
      <c r="E765" s="25"/>
      <c r="F765" s="25"/>
      <c r="G765" s="25"/>
      <c r="U765" s="25">
        <v>40000</v>
      </c>
      <c r="V765" s="25">
        <v>40000</v>
      </c>
    </row>
    <row r="766" spans="1:26" hidden="1" x14ac:dyDescent="0.25">
      <c r="A766" s="107"/>
      <c r="B766" s="57" t="s">
        <v>986</v>
      </c>
      <c r="C766" s="25"/>
      <c r="D766" s="25"/>
      <c r="E766" s="25"/>
      <c r="F766" s="25"/>
      <c r="G766" s="25"/>
      <c r="U766" s="25">
        <v>20000</v>
      </c>
      <c r="V766" s="25">
        <v>20000</v>
      </c>
    </row>
    <row r="767" spans="1:26" hidden="1" x14ac:dyDescent="0.25">
      <c r="A767" s="107"/>
      <c r="B767" s="57" t="s">
        <v>987</v>
      </c>
      <c r="C767" s="25"/>
      <c r="D767" s="25"/>
      <c r="E767" s="25"/>
      <c r="F767" s="25"/>
      <c r="G767" s="25"/>
      <c r="U767" s="25">
        <v>10000</v>
      </c>
      <c r="V767" s="25">
        <v>10000</v>
      </c>
    </row>
    <row r="768" spans="1:26" x14ac:dyDescent="0.25">
      <c r="A768" s="107"/>
      <c r="B768" s="57" t="s">
        <v>988</v>
      </c>
      <c r="C768" s="25"/>
      <c r="D768" s="25"/>
      <c r="E768" s="25"/>
      <c r="F768" s="25"/>
      <c r="G768" s="25"/>
      <c r="Y768" s="25">
        <v>55650</v>
      </c>
      <c r="Z768" s="25">
        <v>55650</v>
      </c>
    </row>
    <row r="769" spans="1:26" hidden="1" x14ac:dyDescent="0.25">
      <c r="A769" s="107"/>
      <c r="B769" s="57" t="s">
        <v>989</v>
      </c>
      <c r="C769" s="25"/>
      <c r="D769" s="25"/>
      <c r="E769" s="25"/>
      <c r="F769" s="25"/>
      <c r="G769" s="25"/>
    </row>
    <row r="770" spans="1:26" hidden="1" x14ac:dyDescent="0.25">
      <c r="A770" s="107"/>
      <c r="B770" s="57" t="s">
        <v>990</v>
      </c>
      <c r="C770" s="25"/>
      <c r="D770" s="25"/>
      <c r="E770" s="25"/>
      <c r="F770" s="25"/>
      <c r="G770" s="25"/>
      <c r="Y770" s="25">
        <v>0</v>
      </c>
    </row>
    <row r="771" spans="1:26" hidden="1" x14ac:dyDescent="0.25">
      <c r="A771" s="107"/>
      <c r="B771" s="57" t="s">
        <v>991</v>
      </c>
      <c r="C771" s="25"/>
      <c r="D771" s="25"/>
      <c r="E771" s="25"/>
      <c r="F771" s="25"/>
      <c r="G771" s="25"/>
    </row>
    <row r="772" spans="1:26" x14ac:dyDescent="0.25">
      <c r="A772" s="107"/>
      <c r="B772" s="57" t="s">
        <v>992</v>
      </c>
      <c r="C772" s="25"/>
      <c r="D772" s="25"/>
      <c r="E772" s="25"/>
      <c r="F772" s="25"/>
      <c r="G772" s="25"/>
      <c r="Y772" s="25">
        <v>20000</v>
      </c>
      <c r="Z772" s="25">
        <v>20000</v>
      </c>
    </row>
    <row r="773" spans="1:26" hidden="1" x14ac:dyDescent="0.25">
      <c r="A773" s="107"/>
      <c r="B773" s="57" t="s">
        <v>993</v>
      </c>
      <c r="C773" s="25"/>
      <c r="D773" s="25"/>
      <c r="E773" s="25"/>
      <c r="F773" s="25"/>
      <c r="G773" s="25"/>
      <c r="Y773" s="25">
        <v>0</v>
      </c>
    </row>
    <row r="774" spans="1:26" hidden="1" x14ac:dyDescent="0.25">
      <c r="A774" s="107"/>
      <c r="B774" s="57" t="s">
        <v>994</v>
      </c>
      <c r="C774" s="25"/>
      <c r="D774" s="25"/>
      <c r="E774" s="25"/>
      <c r="F774" s="25"/>
      <c r="G774" s="25"/>
    </row>
    <row r="775" spans="1:26" x14ac:dyDescent="0.25">
      <c r="A775" s="107"/>
      <c r="B775" s="57" t="s">
        <v>995</v>
      </c>
      <c r="C775" s="25"/>
      <c r="D775" s="25"/>
      <c r="E775" s="25"/>
      <c r="F775" s="25"/>
      <c r="G775" s="25"/>
      <c r="Y775" s="25">
        <v>15000</v>
      </c>
      <c r="Z775" s="25">
        <v>15000</v>
      </c>
    </row>
    <row r="776" spans="1:26" hidden="1" x14ac:dyDescent="0.25">
      <c r="A776" s="107"/>
      <c r="B776" s="57" t="s">
        <v>996</v>
      </c>
      <c r="C776" s="25"/>
      <c r="D776" s="25"/>
      <c r="E776" s="25"/>
      <c r="F776" s="25"/>
      <c r="G776" s="25"/>
    </row>
    <row r="777" spans="1:26" hidden="1" x14ac:dyDescent="0.25">
      <c r="A777" s="107"/>
      <c r="B777" s="57" t="s">
        <v>997</v>
      </c>
      <c r="C777" s="25"/>
      <c r="D777" s="25"/>
      <c r="E777" s="25"/>
      <c r="F777" s="25"/>
      <c r="G777" s="25"/>
    </row>
    <row r="778" spans="1:26" hidden="1" x14ac:dyDescent="0.25">
      <c r="A778" s="107"/>
      <c r="B778" s="57" t="s">
        <v>998</v>
      </c>
      <c r="C778" s="25"/>
      <c r="D778" s="25"/>
      <c r="E778" s="25"/>
      <c r="F778" s="25"/>
      <c r="G778" s="25"/>
    </row>
    <row r="779" spans="1:26" hidden="1" x14ac:dyDescent="0.25">
      <c r="A779" s="107"/>
      <c r="B779" s="57" t="s">
        <v>999</v>
      </c>
      <c r="C779" s="25"/>
      <c r="D779" s="25"/>
      <c r="E779" s="25"/>
      <c r="F779" s="25"/>
      <c r="G779" s="25"/>
      <c r="Y779" s="25">
        <v>0</v>
      </c>
    </row>
    <row r="780" spans="1:26" hidden="1" x14ac:dyDescent="0.25">
      <c r="A780" s="107"/>
      <c r="B780" s="57" t="s">
        <v>1000</v>
      </c>
      <c r="C780" s="25"/>
      <c r="D780" s="25"/>
      <c r="E780" s="25"/>
      <c r="F780" s="25"/>
      <c r="G780" s="25"/>
      <c r="Y780" s="25">
        <v>0</v>
      </c>
    </row>
    <row r="781" spans="1:26" hidden="1" x14ac:dyDescent="0.25">
      <c r="A781" s="107"/>
      <c r="B781" s="57" t="s">
        <v>1001</v>
      </c>
      <c r="C781" s="25"/>
      <c r="D781" s="25"/>
      <c r="E781" s="25"/>
      <c r="F781" s="25"/>
      <c r="G781" s="25"/>
      <c r="Y781" s="25">
        <v>0</v>
      </c>
    </row>
    <row r="782" spans="1:26" x14ac:dyDescent="0.25">
      <c r="A782" s="107"/>
      <c r="B782" s="57" t="s">
        <v>1002</v>
      </c>
      <c r="C782" s="25"/>
      <c r="D782" s="25"/>
      <c r="E782" s="25"/>
      <c r="F782" s="25"/>
      <c r="G782" s="25"/>
      <c r="Y782" s="25">
        <v>20000</v>
      </c>
      <c r="Z782" s="25">
        <v>20000</v>
      </c>
    </row>
    <row r="783" spans="1:26" hidden="1" x14ac:dyDescent="0.25">
      <c r="A783" s="107"/>
      <c r="B783" s="57" t="s">
        <v>1003</v>
      </c>
      <c r="C783" s="25"/>
      <c r="D783" s="25"/>
      <c r="E783" s="25"/>
      <c r="F783" s="25"/>
      <c r="G783" s="25"/>
    </row>
    <row r="784" spans="1:26" x14ac:dyDescent="0.25">
      <c r="A784" s="107"/>
      <c r="B784" s="57" t="s">
        <v>1004</v>
      </c>
      <c r="C784" s="25"/>
      <c r="D784" s="25"/>
      <c r="E784" s="25"/>
      <c r="F784" s="25"/>
      <c r="G784" s="25"/>
      <c r="Y784" s="25">
        <v>100000</v>
      </c>
      <c r="Z784" s="25">
        <v>99070.64</v>
      </c>
    </row>
    <row r="785" spans="1:26" hidden="1" x14ac:dyDescent="0.25">
      <c r="A785" s="107"/>
      <c r="B785" s="57" t="s">
        <v>1005</v>
      </c>
      <c r="C785" s="25"/>
      <c r="D785" s="25"/>
      <c r="E785" s="25"/>
      <c r="F785" s="25"/>
      <c r="G785" s="25"/>
    </row>
    <row r="786" spans="1:26" hidden="1" x14ac:dyDescent="0.25">
      <c r="A786" s="107"/>
      <c r="B786" s="57" t="s">
        <v>1006</v>
      </c>
      <c r="C786" s="25"/>
      <c r="D786" s="25"/>
      <c r="E786" s="25"/>
      <c r="F786" s="25"/>
      <c r="G786" s="25"/>
    </row>
    <row r="787" spans="1:26" hidden="1" x14ac:dyDescent="0.25">
      <c r="A787" s="107"/>
      <c r="B787" s="57" t="s">
        <v>1007</v>
      </c>
      <c r="C787" s="25"/>
      <c r="D787" s="25"/>
      <c r="E787" s="25"/>
      <c r="F787" s="25"/>
      <c r="G787" s="25"/>
    </row>
    <row r="788" spans="1:26" x14ac:dyDescent="0.25">
      <c r="A788" s="107"/>
      <c r="B788" s="57" t="s">
        <v>1008</v>
      </c>
      <c r="C788" s="25"/>
      <c r="D788" s="25"/>
      <c r="E788" s="25"/>
      <c r="F788" s="25"/>
      <c r="G788" s="25"/>
      <c r="Y788" s="25">
        <v>75000</v>
      </c>
      <c r="Z788" s="25">
        <v>75000</v>
      </c>
    </row>
    <row r="789" spans="1:26" hidden="1" x14ac:dyDescent="0.25">
      <c r="A789" s="107"/>
      <c r="B789" s="57" t="s">
        <v>1009</v>
      </c>
      <c r="C789" s="25"/>
      <c r="D789" s="25"/>
      <c r="E789" s="25"/>
      <c r="F789" s="25"/>
      <c r="G789" s="25"/>
    </row>
    <row r="790" spans="1:26" hidden="1" x14ac:dyDescent="0.25">
      <c r="A790" s="107"/>
      <c r="B790" s="57" t="s">
        <v>1010</v>
      </c>
      <c r="C790" s="25"/>
      <c r="D790" s="25"/>
      <c r="E790" s="25"/>
      <c r="F790" s="25"/>
      <c r="G790" s="25"/>
    </row>
    <row r="791" spans="1:26" hidden="1" x14ac:dyDescent="0.25">
      <c r="A791" s="107"/>
      <c r="B791" s="57" t="s">
        <v>1011</v>
      </c>
      <c r="C791" s="25"/>
      <c r="D791" s="25"/>
      <c r="E791" s="25"/>
      <c r="F791" s="25"/>
      <c r="G791" s="25"/>
    </row>
    <row r="792" spans="1:26" hidden="1" x14ac:dyDescent="0.25">
      <c r="A792" s="107"/>
      <c r="B792" s="57" t="s">
        <v>1012</v>
      </c>
      <c r="C792" s="25"/>
      <c r="D792" s="25"/>
      <c r="E792" s="25"/>
      <c r="F792" s="25"/>
      <c r="G792" s="25"/>
    </row>
    <row r="793" spans="1:26" x14ac:dyDescent="0.25">
      <c r="A793" s="107"/>
      <c r="B793" s="57" t="s">
        <v>1013</v>
      </c>
      <c r="C793" s="25"/>
      <c r="D793" s="25"/>
      <c r="E793" s="25"/>
      <c r="F793" s="25"/>
      <c r="G793" s="25"/>
      <c r="Y793" s="25">
        <v>18000</v>
      </c>
      <c r="Z793" s="25">
        <v>11649.72</v>
      </c>
    </row>
    <row r="794" spans="1:26" hidden="1" x14ac:dyDescent="0.25">
      <c r="A794" s="107"/>
      <c r="B794" s="57" t="s">
        <v>1014</v>
      </c>
      <c r="C794" s="25"/>
      <c r="D794" s="25"/>
      <c r="E794" s="25"/>
      <c r="F794" s="25"/>
      <c r="G794" s="25"/>
    </row>
    <row r="795" spans="1:26" hidden="1" x14ac:dyDescent="0.25">
      <c r="A795" s="107"/>
      <c r="B795" s="57" t="s">
        <v>1015</v>
      </c>
      <c r="C795" s="25"/>
      <c r="D795" s="25"/>
      <c r="E795" s="25"/>
      <c r="F795" s="25"/>
      <c r="G795" s="25"/>
    </row>
    <row r="796" spans="1:26" x14ac:dyDescent="0.25">
      <c r="A796" s="107"/>
      <c r="B796" s="57" t="s">
        <v>1016</v>
      </c>
      <c r="C796" s="25"/>
      <c r="D796" s="25"/>
      <c r="E796" s="25"/>
      <c r="F796" s="25"/>
      <c r="G796" s="25"/>
      <c r="Y796" s="25">
        <v>42000</v>
      </c>
      <c r="Z796" s="25">
        <v>42000</v>
      </c>
    </row>
    <row r="797" spans="1:26" x14ac:dyDescent="0.25">
      <c r="A797" s="107"/>
      <c r="B797" s="57" t="s">
        <v>1017</v>
      </c>
      <c r="C797" s="25"/>
      <c r="D797" s="25"/>
      <c r="E797" s="25"/>
      <c r="F797" s="25"/>
      <c r="G797" s="25"/>
      <c r="Y797" s="25">
        <v>28000</v>
      </c>
      <c r="Z797" s="25">
        <v>28000</v>
      </c>
    </row>
    <row r="798" spans="1:26" x14ac:dyDescent="0.25">
      <c r="A798" s="107"/>
      <c r="B798" s="57" t="s">
        <v>1018</v>
      </c>
      <c r="C798" s="25"/>
      <c r="D798" s="25"/>
      <c r="E798" s="25"/>
      <c r="F798" s="25"/>
      <c r="G798" s="25"/>
      <c r="Y798" s="25">
        <v>10000</v>
      </c>
      <c r="Z798" s="25">
        <v>9839.9699999999993</v>
      </c>
    </row>
    <row r="799" spans="1:26" hidden="1" x14ac:dyDescent="0.25">
      <c r="A799" s="107"/>
      <c r="B799" s="57" t="s">
        <v>1019</v>
      </c>
      <c r="C799" s="25"/>
      <c r="D799" s="25"/>
      <c r="E799" s="25"/>
      <c r="F799" s="25"/>
      <c r="G799" s="25"/>
    </row>
    <row r="800" spans="1:26" hidden="1" x14ac:dyDescent="0.25">
      <c r="A800" s="107"/>
      <c r="B800" s="57" t="s">
        <v>1020</v>
      </c>
      <c r="C800" s="25"/>
      <c r="D800" s="25"/>
      <c r="E800" s="25"/>
      <c r="F800" s="25"/>
      <c r="G800" s="25"/>
    </row>
    <row r="801" spans="1:26" x14ac:dyDescent="0.25">
      <c r="A801" s="107"/>
      <c r="B801" s="57" t="s">
        <v>1021</v>
      </c>
      <c r="C801" s="25"/>
      <c r="D801" s="25"/>
      <c r="E801" s="25"/>
      <c r="F801" s="25"/>
      <c r="G801" s="25"/>
      <c r="Y801" s="25">
        <v>31500</v>
      </c>
      <c r="Z801" s="25">
        <v>31500</v>
      </c>
    </row>
    <row r="802" spans="1:26" hidden="1" x14ac:dyDescent="0.25">
      <c r="A802" s="107"/>
      <c r="B802" s="57" t="s">
        <v>1022</v>
      </c>
      <c r="C802" s="25"/>
      <c r="D802" s="25"/>
      <c r="E802" s="25"/>
      <c r="F802" s="25"/>
      <c r="G802" s="25"/>
    </row>
    <row r="803" spans="1:26" hidden="1" x14ac:dyDescent="0.25">
      <c r="A803" s="107"/>
      <c r="B803" s="57" t="s">
        <v>1023</v>
      </c>
      <c r="C803" s="25"/>
      <c r="D803" s="25"/>
      <c r="E803" s="25"/>
      <c r="F803" s="25"/>
      <c r="G803" s="25"/>
    </row>
    <row r="804" spans="1:26" hidden="1" x14ac:dyDescent="0.25">
      <c r="A804" s="107"/>
      <c r="B804" s="57" t="s">
        <v>1024</v>
      </c>
      <c r="C804" s="25"/>
      <c r="D804" s="25"/>
      <c r="E804" s="25"/>
      <c r="F804" s="25"/>
      <c r="G804" s="25"/>
    </row>
    <row r="805" spans="1:26" x14ac:dyDescent="0.25">
      <c r="A805" s="107"/>
      <c r="B805" s="57" t="s">
        <v>1025</v>
      </c>
      <c r="C805" s="25"/>
      <c r="D805" s="25"/>
      <c r="E805" s="25"/>
      <c r="F805" s="25"/>
      <c r="G805" s="25"/>
      <c r="Y805" s="25">
        <v>20000</v>
      </c>
      <c r="Z805" s="25">
        <v>20000</v>
      </c>
    </row>
    <row r="806" spans="1:26" x14ac:dyDescent="0.25">
      <c r="A806" s="107"/>
      <c r="B806" s="57" t="s">
        <v>1026</v>
      </c>
      <c r="C806" s="25"/>
      <c r="D806" s="25"/>
      <c r="E806" s="25"/>
      <c r="F806" s="25"/>
      <c r="G806" s="25"/>
      <c r="Y806" s="25">
        <v>20000</v>
      </c>
      <c r="Z806" s="25">
        <v>20000</v>
      </c>
    </row>
    <row r="807" spans="1:26" hidden="1" x14ac:dyDescent="0.25">
      <c r="A807" s="107"/>
      <c r="B807" s="57" t="s">
        <v>1027</v>
      </c>
      <c r="C807" s="25"/>
      <c r="D807" s="25"/>
      <c r="E807" s="25"/>
      <c r="F807" s="25"/>
      <c r="G807" s="25"/>
    </row>
    <row r="808" spans="1:26" hidden="1" x14ac:dyDescent="0.25">
      <c r="A808" s="107"/>
      <c r="B808" s="57" t="s">
        <v>1104</v>
      </c>
      <c r="C808" s="25"/>
      <c r="D808" s="25"/>
      <c r="E808" s="25"/>
      <c r="F808" s="25"/>
      <c r="G808" s="25"/>
    </row>
    <row r="809" spans="1:26" hidden="1" x14ac:dyDescent="0.25">
      <c r="A809" s="107"/>
      <c r="B809" s="57" t="s">
        <v>1097</v>
      </c>
      <c r="C809" s="25"/>
      <c r="D809" s="25"/>
      <c r="E809" s="25"/>
      <c r="F809" s="25"/>
      <c r="G809" s="25"/>
    </row>
    <row r="810" spans="1:26" hidden="1" x14ac:dyDescent="0.25">
      <c r="A810" s="107"/>
      <c r="B810" s="57" t="s">
        <v>1098</v>
      </c>
      <c r="C810" s="25"/>
      <c r="D810" s="25"/>
      <c r="E810" s="25"/>
      <c r="F810" s="25"/>
      <c r="G810" s="25"/>
    </row>
    <row r="811" spans="1:26" hidden="1" x14ac:dyDescent="0.25">
      <c r="A811" s="107"/>
      <c r="B811" s="57" t="s">
        <v>1099</v>
      </c>
      <c r="C811" s="25"/>
      <c r="D811" s="25"/>
      <c r="E811" s="25"/>
      <c r="F811" s="25"/>
      <c r="G811" s="25"/>
    </row>
    <row r="812" spans="1:26" hidden="1" x14ac:dyDescent="0.25">
      <c r="A812" s="107"/>
      <c r="B812" s="57" t="s">
        <v>1057</v>
      </c>
      <c r="C812" s="25"/>
      <c r="D812" s="25"/>
      <c r="E812" s="25"/>
      <c r="F812" s="25"/>
      <c r="G812" s="25"/>
    </row>
    <row r="813" spans="1:26" hidden="1" x14ac:dyDescent="0.25">
      <c r="A813" s="107"/>
      <c r="B813" s="57" t="s">
        <v>1058</v>
      </c>
      <c r="C813" s="25"/>
      <c r="D813" s="25"/>
      <c r="E813" s="25"/>
      <c r="F813" s="25"/>
      <c r="G813" s="25"/>
    </row>
    <row r="814" spans="1:26" hidden="1" x14ac:dyDescent="0.25">
      <c r="A814" s="107"/>
      <c r="B814" s="57" t="s">
        <v>1059</v>
      </c>
      <c r="C814" s="25"/>
      <c r="D814" s="25"/>
      <c r="E814" s="25"/>
      <c r="F814" s="25"/>
      <c r="G814" s="25"/>
    </row>
    <row r="815" spans="1:26" hidden="1" x14ac:dyDescent="0.25">
      <c r="A815" s="107"/>
      <c r="B815" s="57" t="s">
        <v>1060</v>
      </c>
      <c r="C815" s="25"/>
      <c r="D815" s="25"/>
      <c r="E815" s="25"/>
      <c r="F815" s="25"/>
      <c r="G815" s="25"/>
    </row>
    <row r="816" spans="1:26" hidden="1" x14ac:dyDescent="0.25">
      <c r="A816" s="107"/>
      <c r="B816" s="57" t="s">
        <v>1061</v>
      </c>
      <c r="C816" s="25"/>
      <c r="D816" s="25"/>
      <c r="E816" s="25"/>
      <c r="F816" s="25"/>
      <c r="G816" s="25"/>
    </row>
    <row r="817" spans="1:7" hidden="1" x14ac:dyDescent="0.25">
      <c r="A817" s="107"/>
      <c r="B817" s="57" t="s">
        <v>1062</v>
      </c>
      <c r="C817" s="25"/>
      <c r="D817" s="25"/>
      <c r="E817" s="25"/>
      <c r="F817" s="25"/>
      <c r="G817" s="25"/>
    </row>
    <row r="818" spans="1:7" hidden="1" x14ac:dyDescent="0.25">
      <c r="A818" s="107"/>
      <c r="B818" s="57" t="s">
        <v>1063</v>
      </c>
      <c r="C818" s="25"/>
      <c r="D818" s="25"/>
      <c r="E818" s="25"/>
      <c r="F818" s="25"/>
      <c r="G818" s="25"/>
    </row>
    <row r="819" spans="1:7" hidden="1" x14ac:dyDescent="0.25">
      <c r="A819" s="107"/>
      <c r="B819" s="57" t="s">
        <v>1109</v>
      </c>
      <c r="C819" s="25"/>
      <c r="D819" s="25"/>
      <c r="E819" s="25"/>
      <c r="F819" s="25"/>
      <c r="G819" s="25"/>
    </row>
    <row r="820" spans="1:7" hidden="1" x14ac:dyDescent="0.25">
      <c r="A820" s="107"/>
      <c r="B820" s="57" t="s">
        <v>1064</v>
      </c>
      <c r="C820" s="25"/>
      <c r="D820" s="25"/>
      <c r="E820" s="25"/>
      <c r="F820" s="25"/>
      <c r="G820" s="25"/>
    </row>
    <row r="821" spans="1:7" hidden="1" x14ac:dyDescent="0.25">
      <c r="A821" s="107"/>
      <c r="B821" s="57" t="s">
        <v>1065</v>
      </c>
      <c r="C821" s="25"/>
      <c r="D821" s="25"/>
      <c r="E821" s="25"/>
      <c r="F821" s="25"/>
      <c r="G821" s="25"/>
    </row>
    <row r="822" spans="1:7" hidden="1" x14ac:dyDescent="0.25">
      <c r="A822" s="107"/>
      <c r="B822" s="57" t="s">
        <v>1066</v>
      </c>
      <c r="C822" s="25"/>
      <c r="D822" s="25"/>
      <c r="E822" s="25"/>
      <c r="F822" s="25"/>
      <c r="G822" s="25"/>
    </row>
    <row r="823" spans="1:7" hidden="1" x14ac:dyDescent="0.25">
      <c r="A823" s="107"/>
      <c r="B823" s="57" t="s">
        <v>1067</v>
      </c>
      <c r="C823" s="25"/>
      <c r="D823" s="25"/>
      <c r="E823" s="25"/>
      <c r="F823" s="25"/>
      <c r="G823" s="25"/>
    </row>
    <row r="824" spans="1:7" hidden="1" x14ac:dyDescent="0.25">
      <c r="A824" s="107"/>
      <c r="B824" s="57" t="s">
        <v>1068</v>
      </c>
      <c r="C824" s="25"/>
      <c r="D824" s="25"/>
      <c r="E824" s="25"/>
      <c r="F824" s="25"/>
      <c r="G824" s="25"/>
    </row>
    <row r="825" spans="1:7" hidden="1" x14ac:dyDescent="0.25">
      <c r="A825" s="107"/>
      <c r="B825" s="57" t="s">
        <v>1069</v>
      </c>
      <c r="C825" s="25"/>
      <c r="D825" s="25"/>
      <c r="E825" s="25"/>
      <c r="F825" s="25"/>
      <c r="G825" s="25"/>
    </row>
    <row r="826" spans="1:7" hidden="1" x14ac:dyDescent="0.25">
      <c r="A826" s="107"/>
      <c r="B826" s="57" t="s">
        <v>999</v>
      </c>
      <c r="C826" s="25"/>
      <c r="D826" s="25"/>
      <c r="E826" s="25"/>
      <c r="F826" s="25"/>
      <c r="G826" s="25"/>
    </row>
    <row r="827" spans="1:7" hidden="1" x14ac:dyDescent="0.25">
      <c r="A827" s="107"/>
      <c r="B827" s="57" t="s">
        <v>1101</v>
      </c>
      <c r="C827" s="25"/>
      <c r="D827" s="25"/>
      <c r="E827" s="25"/>
      <c r="F827" s="25"/>
      <c r="G827" s="25"/>
    </row>
    <row r="828" spans="1:7" hidden="1" x14ac:dyDescent="0.25">
      <c r="A828" s="107"/>
      <c r="B828" s="57" t="s">
        <v>1070</v>
      </c>
      <c r="C828" s="25"/>
      <c r="D828" s="25"/>
      <c r="E828" s="25"/>
      <c r="F828" s="25"/>
      <c r="G828" s="25"/>
    </row>
    <row r="829" spans="1:7" hidden="1" x14ac:dyDescent="0.25">
      <c r="A829" s="107"/>
      <c r="B829" s="57" t="s">
        <v>1071</v>
      </c>
      <c r="C829" s="25"/>
      <c r="D829" s="25"/>
      <c r="E829" s="25"/>
      <c r="F829" s="25"/>
      <c r="G829" s="25"/>
    </row>
    <row r="830" spans="1:7" hidden="1" x14ac:dyDescent="0.25">
      <c r="A830" s="107"/>
      <c r="B830" s="57" t="s">
        <v>1072</v>
      </c>
      <c r="C830" s="25"/>
      <c r="D830" s="25"/>
      <c r="E830" s="25"/>
      <c r="F830" s="25"/>
      <c r="G830" s="25"/>
    </row>
    <row r="831" spans="1:7" hidden="1" x14ac:dyDescent="0.25">
      <c r="A831" s="107"/>
      <c r="B831" s="57" t="s">
        <v>1073</v>
      </c>
      <c r="C831" s="25"/>
      <c r="D831" s="25"/>
      <c r="E831" s="25"/>
      <c r="F831" s="25"/>
      <c r="G831" s="25"/>
    </row>
    <row r="832" spans="1:7" hidden="1" x14ac:dyDescent="0.25">
      <c r="A832" s="107"/>
      <c r="B832" s="57" t="s">
        <v>1074</v>
      </c>
      <c r="C832" s="25"/>
      <c r="D832" s="25"/>
      <c r="E832" s="25"/>
      <c r="F832" s="25"/>
      <c r="G832" s="25"/>
    </row>
    <row r="833" spans="1:7" hidden="1" x14ac:dyDescent="0.25">
      <c r="A833" s="107"/>
      <c r="B833" s="57" t="s">
        <v>1075</v>
      </c>
      <c r="C833" s="25"/>
      <c r="D833" s="25"/>
      <c r="E833" s="25"/>
      <c r="F833" s="25"/>
      <c r="G833" s="25"/>
    </row>
    <row r="834" spans="1:7" hidden="1" x14ac:dyDescent="0.25">
      <c r="A834" s="107"/>
      <c r="B834" s="57" t="s">
        <v>1076</v>
      </c>
      <c r="C834" s="25"/>
      <c r="D834" s="25"/>
      <c r="E834" s="25"/>
      <c r="F834" s="25"/>
      <c r="G834" s="25"/>
    </row>
    <row r="835" spans="1:7" hidden="1" x14ac:dyDescent="0.25">
      <c r="A835" s="107"/>
      <c r="B835" s="57" t="s">
        <v>1077</v>
      </c>
      <c r="C835" s="25"/>
      <c r="D835" s="25"/>
      <c r="E835" s="25"/>
      <c r="F835" s="25"/>
      <c r="G835" s="25"/>
    </row>
    <row r="836" spans="1:7" hidden="1" x14ac:dyDescent="0.25">
      <c r="A836" s="107"/>
      <c r="B836" s="57" t="s">
        <v>1078</v>
      </c>
      <c r="C836" s="25"/>
      <c r="D836" s="25"/>
      <c r="E836" s="25"/>
      <c r="F836" s="25"/>
      <c r="G836" s="25"/>
    </row>
    <row r="837" spans="1:7" hidden="1" x14ac:dyDescent="0.25">
      <c r="A837" s="107"/>
      <c r="B837" s="57" t="s">
        <v>1079</v>
      </c>
      <c r="C837" s="25"/>
      <c r="D837" s="25"/>
      <c r="E837" s="25"/>
      <c r="F837" s="25"/>
      <c r="G837" s="25"/>
    </row>
    <row r="838" spans="1:7" hidden="1" x14ac:dyDescent="0.25">
      <c r="A838" s="107"/>
      <c r="B838" s="57" t="s">
        <v>1080</v>
      </c>
      <c r="C838" s="25"/>
      <c r="D838" s="25"/>
      <c r="E838" s="25"/>
      <c r="F838" s="25"/>
      <c r="G838" s="25"/>
    </row>
    <row r="839" spans="1:7" hidden="1" x14ac:dyDescent="0.25">
      <c r="A839" s="107"/>
      <c r="B839" s="57" t="s">
        <v>1081</v>
      </c>
      <c r="C839" s="25"/>
      <c r="D839" s="25"/>
      <c r="E839" s="25"/>
      <c r="F839" s="25"/>
      <c r="G839" s="25"/>
    </row>
    <row r="840" spans="1:7" hidden="1" x14ac:dyDescent="0.25">
      <c r="A840" s="107"/>
      <c r="B840" s="57" t="s">
        <v>1083</v>
      </c>
      <c r="C840" s="25"/>
      <c r="D840" s="25"/>
      <c r="E840" s="25"/>
      <c r="F840" s="25"/>
      <c r="G840" s="25"/>
    </row>
    <row r="841" spans="1:7" hidden="1" x14ac:dyDescent="0.25">
      <c r="A841" s="107"/>
      <c r="B841" s="57" t="s">
        <v>1082</v>
      </c>
      <c r="C841" s="25"/>
      <c r="D841" s="25"/>
      <c r="E841" s="25"/>
      <c r="F841" s="25"/>
      <c r="G841" s="25"/>
    </row>
    <row r="842" spans="1:7" hidden="1" x14ac:dyDescent="0.25">
      <c r="A842" s="107"/>
      <c r="B842" s="57" t="s">
        <v>1084</v>
      </c>
      <c r="C842" s="25"/>
      <c r="D842" s="25"/>
      <c r="E842" s="25"/>
      <c r="F842" s="25"/>
      <c r="G842" s="25"/>
    </row>
    <row r="843" spans="1:7" hidden="1" x14ac:dyDescent="0.25">
      <c r="A843" s="107"/>
      <c r="B843" s="57" t="s">
        <v>1085</v>
      </c>
      <c r="C843" s="25"/>
      <c r="D843" s="25"/>
      <c r="E843" s="25"/>
      <c r="F843" s="25"/>
      <c r="G843" s="25"/>
    </row>
    <row r="844" spans="1:7" hidden="1" x14ac:dyDescent="0.25">
      <c r="A844" s="107"/>
      <c r="B844" s="57" t="s">
        <v>1086</v>
      </c>
      <c r="C844" s="25"/>
      <c r="D844" s="25"/>
      <c r="E844" s="25"/>
      <c r="F844" s="25"/>
      <c r="G844" s="25"/>
    </row>
    <row r="845" spans="1:7" hidden="1" x14ac:dyDescent="0.25">
      <c r="A845" s="107"/>
      <c r="B845" s="57" t="s">
        <v>1100</v>
      </c>
      <c r="C845" s="25"/>
      <c r="D845" s="25"/>
      <c r="E845" s="25"/>
      <c r="F845" s="25"/>
      <c r="G845" s="25"/>
    </row>
    <row r="846" spans="1:7" hidden="1" x14ac:dyDescent="0.25">
      <c r="A846" s="107"/>
      <c r="B846" s="57" t="s">
        <v>1087</v>
      </c>
      <c r="C846" s="25"/>
      <c r="D846" s="25"/>
      <c r="E846" s="25"/>
      <c r="F846" s="25"/>
      <c r="G846" s="25"/>
    </row>
    <row r="847" spans="1:7" hidden="1" x14ac:dyDescent="0.25">
      <c r="A847" s="107"/>
      <c r="B847" s="57" t="s">
        <v>1088</v>
      </c>
      <c r="C847" s="25"/>
      <c r="D847" s="25"/>
      <c r="E847" s="25"/>
      <c r="F847" s="25"/>
      <c r="G847" s="25"/>
    </row>
    <row r="848" spans="1:7" hidden="1" x14ac:dyDescent="0.25">
      <c r="A848" s="107"/>
      <c r="B848" s="57" t="s">
        <v>1089</v>
      </c>
      <c r="C848" s="25"/>
      <c r="D848" s="25"/>
      <c r="E848" s="25"/>
      <c r="F848" s="25"/>
      <c r="G848" s="25"/>
    </row>
    <row r="849" spans="1:29" hidden="1" x14ac:dyDescent="0.25">
      <c r="A849" s="107"/>
      <c r="B849" s="57" t="s">
        <v>1090</v>
      </c>
      <c r="C849" s="25"/>
      <c r="D849" s="25"/>
      <c r="E849" s="25"/>
      <c r="F849" s="25"/>
      <c r="G849" s="25"/>
    </row>
    <row r="850" spans="1:29" hidden="1" x14ac:dyDescent="0.25">
      <c r="A850" s="107"/>
      <c r="B850" s="57" t="s">
        <v>1091</v>
      </c>
      <c r="C850" s="25"/>
      <c r="D850" s="25"/>
      <c r="E850" s="25"/>
      <c r="F850" s="25"/>
      <c r="G850" s="25"/>
    </row>
    <row r="851" spans="1:29" hidden="1" x14ac:dyDescent="0.25">
      <c r="A851" s="107"/>
      <c r="B851" s="57" t="s">
        <v>1092</v>
      </c>
      <c r="C851" s="25"/>
      <c r="D851" s="25"/>
      <c r="E851" s="25"/>
      <c r="F851" s="25"/>
      <c r="G851" s="25"/>
    </row>
    <row r="852" spans="1:29" hidden="1" x14ac:dyDescent="0.25">
      <c r="A852" s="107"/>
      <c r="B852" s="57" t="s">
        <v>1093</v>
      </c>
      <c r="C852" s="25"/>
      <c r="D852" s="25"/>
      <c r="E852" s="25"/>
      <c r="F852" s="25"/>
      <c r="G852" s="25"/>
    </row>
    <row r="853" spans="1:29" hidden="1" x14ac:dyDescent="0.25">
      <c r="A853" s="107"/>
      <c r="B853" s="57" t="s">
        <v>1094</v>
      </c>
      <c r="C853" s="25"/>
      <c r="D853" s="25"/>
      <c r="E853" s="25"/>
      <c r="F853" s="25"/>
      <c r="G853" s="25"/>
    </row>
    <row r="854" spans="1:29" hidden="1" x14ac:dyDescent="0.25">
      <c r="A854" s="107"/>
      <c r="B854" s="57" t="s">
        <v>1095</v>
      </c>
      <c r="C854" s="25"/>
      <c r="D854" s="25"/>
      <c r="E854" s="25"/>
      <c r="F854" s="25"/>
      <c r="G854" s="25"/>
    </row>
    <row r="855" spans="1:29" hidden="1" x14ac:dyDescent="0.25">
      <c r="A855" s="107"/>
      <c r="B855" s="57" t="s">
        <v>1096</v>
      </c>
      <c r="C855" s="25"/>
      <c r="D855" s="25"/>
      <c r="E855" s="25"/>
      <c r="F855" s="25"/>
      <c r="G855" s="25"/>
    </row>
    <row r="856" spans="1:29" hidden="1" x14ac:dyDescent="0.25">
      <c r="A856" s="107"/>
      <c r="B856" s="57" t="s">
        <v>1025</v>
      </c>
      <c r="C856" s="25"/>
      <c r="D856" s="25"/>
      <c r="E856" s="25"/>
      <c r="F856" s="25"/>
      <c r="G856" s="25"/>
    </row>
    <row r="857" spans="1:29" hidden="1" x14ac:dyDescent="0.25">
      <c r="A857" s="107"/>
      <c r="B857" s="57" t="s">
        <v>1108</v>
      </c>
      <c r="C857" s="25"/>
      <c r="D857" s="25"/>
      <c r="E857" s="25"/>
      <c r="F857" s="25"/>
      <c r="G857" s="25"/>
    </row>
    <row r="858" spans="1:29" x14ac:dyDescent="0.25">
      <c r="A858" s="107"/>
      <c r="B858" s="57" t="s">
        <v>1170</v>
      </c>
      <c r="C858" s="25"/>
      <c r="D858" s="25"/>
      <c r="E858" s="25"/>
      <c r="F858" s="25"/>
      <c r="G858" s="25"/>
      <c r="AC858" s="136">
        <v>59000</v>
      </c>
    </row>
    <row r="859" spans="1:29" x14ac:dyDescent="0.25">
      <c r="A859" s="107"/>
      <c r="B859" s="57" t="s">
        <v>1170</v>
      </c>
      <c r="C859" s="25"/>
      <c r="D859" s="25"/>
      <c r="E859" s="25"/>
      <c r="F859" s="25"/>
      <c r="G859" s="25"/>
      <c r="AC859" s="136">
        <v>59000</v>
      </c>
    </row>
    <row r="860" spans="1:29" x14ac:dyDescent="0.25">
      <c r="A860" s="107"/>
      <c r="B860" s="57" t="s">
        <v>1171</v>
      </c>
      <c r="C860" s="25"/>
      <c r="D860" s="25"/>
      <c r="E860" s="25"/>
      <c r="F860" s="25"/>
      <c r="G860" s="25"/>
      <c r="AC860" s="136">
        <v>8000</v>
      </c>
    </row>
    <row r="861" spans="1:29" x14ac:dyDescent="0.25">
      <c r="A861" s="107"/>
      <c r="B861" s="57" t="s">
        <v>1172</v>
      </c>
      <c r="C861" s="25"/>
      <c r="D861" s="25"/>
      <c r="E861" s="25"/>
      <c r="F861" s="25"/>
      <c r="G861" s="25"/>
      <c r="AC861" s="136">
        <v>14559</v>
      </c>
    </row>
    <row r="862" spans="1:29" x14ac:dyDescent="0.25">
      <c r="A862" s="107"/>
      <c r="B862" s="57" t="s">
        <v>1173</v>
      </c>
      <c r="C862" s="25"/>
      <c r="D862" s="25"/>
      <c r="E862" s="25"/>
      <c r="F862" s="25"/>
      <c r="G862" s="25"/>
      <c r="AC862" s="136">
        <v>7200</v>
      </c>
    </row>
    <row r="863" spans="1:29" x14ac:dyDescent="0.25">
      <c r="A863" s="107"/>
      <c r="B863" s="57" t="s">
        <v>1174</v>
      </c>
      <c r="C863" s="25"/>
      <c r="D863" s="25"/>
      <c r="E863" s="25"/>
      <c r="F863" s="25"/>
      <c r="G863" s="25"/>
      <c r="AC863" s="136">
        <v>7500</v>
      </c>
    </row>
    <row r="864" spans="1:29" x14ac:dyDescent="0.25">
      <c r="A864" s="107"/>
      <c r="B864" s="57" t="s">
        <v>1175</v>
      </c>
      <c r="C864" s="25"/>
      <c r="D864" s="25"/>
      <c r="E864" s="25"/>
      <c r="F864" s="25"/>
      <c r="G864" s="25"/>
      <c r="AC864" s="136">
        <v>18000</v>
      </c>
    </row>
    <row r="865" spans="1:29" x14ac:dyDescent="0.25">
      <c r="A865" s="107"/>
      <c r="B865" s="57" t="s">
        <v>1176</v>
      </c>
      <c r="C865" s="25"/>
      <c r="D865" s="25"/>
      <c r="E865" s="25"/>
      <c r="F865" s="25"/>
      <c r="G865" s="25"/>
      <c r="AC865" s="136">
        <v>20000</v>
      </c>
    </row>
    <row r="866" spans="1:29" x14ac:dyDescent="0.25">
      <c r="A866" s="107"/>
      <c r="B866" s="57" t="s">
        <v>1078</v>
      </c>
      <c r="C866" s="25"/>
      <c r="D866" s="25"/>
      <c r="E866" s="25"/>
      <c r="F866" s="25"/>
      <c r="G866" s="25"/>
      <c r="AC866" s="136">
        <v>18500</v>
      </c>
    </row>
    <row r="867" spans="1:29" x14ac:dyDescent="0.25">
      <c r="A867" s="107"/>
      <c r="B867" s="57" t="s">
        <v>1177</v>
      </c>
      <c r="C867" s="25"/>
      <c r="D867" s="25"/>
      <c r="E867" s="25"/>
      <c r="F867" s="25"/>
      <c r="G867" s="25"/>
      <c r="AC867" s="136">
        <v>30000</v>
      </c>
    </row>
    <row r="868" spans="1:29" x14ac:dyDescent="0.25">
      <c r="A868" s="107"/>
      <c r="B868" s="57" t="s">
        <v>1178</v>
      </c>
      <c r="C868" s="25"/>
      <c r="D868" s="25"/>
      <c r="E868" s="25"/>
      <c r="F868" s="25"/>
      <c r="G868" s="25"/>
      <c r="AC868" s="136">
        <v>62000</v>
      </c>
    </row>
    <row r="869" spans="1:29" x14ac:dyDescent="0.25">
      <c r="A869" s="107"/>
      <c r="B869" s="57" t="s">
        <v>1179</v>
      </c>
      <c r="C869" s="25"/>
      <c r="D869" s="25"/>
      <c r="E869" s="25"/>
      <c r="F869" s="25"/>
      <c r="G869" s="25"/>
      <c r="AC869" s="136">
        <v>7500</v>
      </c>
    </row>
    <row r="870" spans="1:29" x14ac:dyDescent="0.25">
      <c r="A870" s="107"/>
      <c r="B870" s="57" t="s">
        <v>1180</v>
      </c>
      <c r="C870" s="25"/>
      <c r="D870" s="25"/>
      <c r="E870" s="25"/>
      <c r="F870" s="25"/>
      <c r="G870" s="25"/>
      <c r="AC870" s="136">
        <v>50000</v>
      </c>
    </row>
    <row r="871" spans="1:29" x14ac:dyDescent="0.25">
      <c r="A871" s="107"/>
      <c r="B871" s="57" t="s">
        <v>1185</v>
      </c>
      <c r="C871" s="25"/>
      <c r="D871" s="25"/>
      <c r="E871" s="25"/>
      <c r="F871" s="25"/>
      <c r="G871" s="25"/>
      <c r="AC871" s="136">
        <v>25000</v>
      </c>
    </row>
    <row r="872" spans="1:29" x14ac:dyDescent="0.25">
      <c r="A872" s="107"/>
      <c r="B872" s="57" t="s">
        <v>1186</v>
      </c>
      <c r="C872" s="25"/>
      <c r="D872" s="25"/>
      <c r="E872" s="25"/>
      <c r="F872" s="25"/>
      <c r="G872" s="25"/>
      <c r="AC872" s="136">
        <v>65000</v>
      </c>
    </row>
    <row r="873" spans="1:29" x14ac:dyDescent="0.25">
      <c r="A873" s="107"/>
      <c r="B873" s="57" t="s">
        <v>1187</v>
      </c>
      <c r="C873" s="25"/>
      <c r="D873" s="25"/>
      <c r="E873" s="25"/>
      <c r="F873" s="25"/>
      <c r="G873" s="25"/>
      <c r="AC873" s="136">
        <v>10000</v>
      </c>
    </row>
    <row r="874" spans="1:29" x14ac:dyDescent="0.25">
      <c r="A874" s="107"/>
      <c r="B874" s="57" t="s">
        <v>1188</v>
      </c>
      <c r="C874" s="25"/>
      <c r="D874" s="25"/>
      <c r="E874" s="25"/>
      <c r="F874" s="25"/>
      <c r="G874" s="25"/>
      <c r="AC874" s="136">
        <v>35000</v>
      </c>
    </row>
    <row r="875" spans="1:29" x14ac:dyDescent="0.25">
      <c r="A875" s="107"/>
      <c r="B875" s="57" t="s">
        <v>1189</v>
      </c>
      <c r="C875" s="25"/>
      <c r="D875" s="25"/>
      <c r="E875" s="25"/>
      <c r="F875" s="25"/>
      <c r="G875" s="25"/>
      <c r="AC875" s="136">
        <v>40000</v>
      </c>
    </row>
    <row r="876" spans="1:29" x14ac:dyDescent="0.25">
      <c r="A876" s="107"/>
      <c r="B876" s="57" t="s">
        <v>1190</v>
      </c>
      <c r="C876" s="25"/>
      <c r="D876" s="25"/>
      <c r="E876" s="25"/>
      <c r="F876" s="25"/>
      <c r="G876" s="25"/>
      <c r="AC876" s="136">
        <v>40000</v>
      </c>
    </row>
    <row r="877" spans="1:29" x14ac:dyDescent="0.25">
      <c r="A877" s="107"/>
      <c r="B877" s="57" t="s">
        <v>1191</v>
      </c>
      <c r="C877" s="25"/>
      <c r="D877" s="25"/>
      <c r="E877" s="25"/>
      <c r="F877" s="25"/>
      <c r="G877" s="25"/>
      <c r="AC877" s="136">
        <v>20000</v>
      </c>
    </row>
    <row r="878" spans="1:29" x14ac:dyDescent="0.25">
      <c r="A878" s="107"/>
      <c r="B878" s="57" t="s">
        <v>1192</v>
      </c>
      <c r="C878" s="25"/>
      <c r="D878" s="25"/>
      <c r="E878" s="25"/>
      <c r="F878" s="25"/>
      <c r="G878" s="25"/>
      <c r="AC878" s="136">
        <v>29300</v>
      </c>
    </row>
    <row r="879" spans="1:29" x14ac:dyDescent="0.25">
      <c r="A879" s="107"/>
      <c r="B879" s="57" t="s">
        <v>1193</v>
      </c>
      <c r="C879" s="25"/>
      <c r="D879" s="25"/>
      <c r="E879" s="25"/>
      <c r="F879" s="25"/>
      <c r="G879" s="25"/>
      <c r="AC879" s="136">
        <v>5000</v>
      </c>
    </row>
    <row r="880" spans="1:29" x14ac:dyDescent="0.25">
      <c r="A880" s="107"/>
      <c r="B880" s="57" t="s">
        <v>1194</v>
      </c>
      <c r="C880" s="25"/>
      <c r="D880" s="25"/>
      <c r="E880" s="25"/>
      <c r="F880" s="25"/>
      <c r="G880" s="25"/>
      <c r="AC880" s="136">
        <v>4000</v>
      </c>
    </row>
    <row r="881" spans="1:32" x14ac:dyDescent="0.25">
      <c r="A881" s="107"/>
      <c r="B881" s="57"/>
      <c r="C881" s="25"/>
      <c r="D881" s="25"/>
      <c r="E881" s="25"/>
      <c r="F881" s="25"/>
      <c r="G881" s="25"/>
    </row>
    <row r="882" spans="1:32" x14ac:dyDescent="0.25">
      <c r="A882" s="51"/>
      <c r="B882" s="52" t="s">
        <v>1028</v>
      </c>
      <c r="C882" s="53">
        <f t="shared" ref="C882:I882" si="523">SUM(C731:C746)</f>
        <v>204000</v>
      </c>
      <c r="D882" s="53">
        <f t="shared" si="523"/>
        <v>214000</v>
      </c>
      <c r="E882" s="53">
        <f t="shared" si="523"/>
        <v>237748.13999999998</v>
      </c>
      <c r="F882" s="53">
        <f t="shared" si="523"/>
        <v>238929</v>
      </c>
      <c r="G882" s="53">
        <f t="shared" si="523"/>
        <v>198719.88</v>
      </c>
      <c r="H882" s="53">
        <f t="shared" si="523"/>
        <v>265193.67000000004</v>
      </c>
      <c r="I882" s="53">
        <f t="shared" si="523"/>
        <v>268600</v>
      </c>
      <c r="J882" s="53">
        <f>SUM(J731:J748)</f>
        <v>280623.81</v>
      </c>
      <c r="K882" s="53">
        <f>SUM(K731:K753)</f>
        <v>418712</v>
      </c>
      <c r="L882" s="53">
        <f>SUM(L731:L753)</f>
        <v>424640.62</v>
      </c>
      <c r="M882" s="53">
        <f>SUM(M731:M753)</f>
        <v>432113.31999999995</v>
      </c>
      <c r="N882" s="53">
        <f>SUM(N731:N752)</f>
        <v>488439</v>
      </c>
      <c r="O882" s="53">
        <f>SUM(O731:O752)</f>
        <v>541621.64999999991</v>
      </c>
      <c r="P882" s="53">
        <f>SUM(P731:P762)</f>
        <v>348500</v>
      </c>
      <c r="Q882" s="53">
        <f>SUM(Q731:Q762)</f>
        <v>348176.45999999996</v>
      </c>
      <c r="R882" s="53">
        <f>SUM(R731:R807)</f>
        <v>440000</v>
      </c>
      <c r="S882" s="53">
        <f>SUM(S731:S762)</f>
        <v>533733.27</v>
      </c>
      <c r="T882" s="8">
        <f>(P882-N882)/N882</f>
        <v>-0.28650251106074659</v>
      </c>
      <c r="U882" s="53">
        <f>SUM(U737:U807)</f>
        <v>309000</v>
      </c>
      <c r="V882" s="53">
        <f t="shared" ref="V882:AB882" si="524">SUM(V731:V807)</f>
        <v>309000</v>
      </c>
      <c r="W882" s="53">
        <f t="shared" si="524"/>
        <v>205000</v>
      </c>
      <c r="X882" s="53">
        <f t="shared" si="524"/>
        <v>186800</v>
      </c>
      <c r="Y882" s="53">
        <f t="shared" si="524"/>
        <v>855507</v>
      </c>
      <c r="Z882" s="53">
        <f t="shared" si="524"/>
        <v>803317.36</v>
      </c>
      <c r="AA882" s="53">
        <f t="shared" si="524"/>
        <v>374250</v>
      </c>
      <c r="AB882" s="54">
        <f t="shared" si="524"/>
        <v>350000</v>
      </c>
      <c r="AC882" s="139">
        <f>SUM(AC731:AC881)</f>
        <v>973809</v>
      </c>
      <c r="AD882" s="139">
        <f>SUM(AD731:AD807)</f>
        <v>0</v>
      </c>
      <c r="AE882" s="139">
        <f>SUM(AE731:AE807)</f>
        <v>0</v>
      </c>
      <c r="AF882" s="55">
        <f>SUM(AF731:AF881)</f>
        <v>0</v>
      </c>
    </row>
    <row r="883" spans="1:32" x14ac:dyDescent="0.25">
      <c r="A883" s="28" t="s">
        <v>1029</v>
      </c>
      <c r="B883" s="29" t="s">
        <v>1030</v>
      </c>
      <c r="C883" s="25">
        <v>408632</v>
      </c>
      <c r="D883" s="25">
        <v>777857</v>
      </c>
      <c r="E883" s="25">
        <v>777857</v>
      </c>
      <c r="F883" s="25">
        <v>475570</v>
      </c>
      <c r="G883" s="25">
        <v>0</v>
      </c>
      <c r="H883" s="25">
        <v>475570</v>
      </c>
      <c r="I883" s="25">
        <v>387872</v>
      </c>
      <c r="J883" s="25">
        <v>387872</v>
      </c>
      <c r="K883" s="25">
        <v>399072</v>
      </c>
      <c r="L883" s="25">
        <v>399072</v>
      </c>
      <c r="M883" s="25">
        <v>399072</v>
      </c>
      <c r="N883" s="25">
        <v>714449</v>
      </c>
      <c r="O883" s="25">
        <v>714449</v>
      </c>
      <c r="P883" s="25">
        <v>401771</v>
      </c>
      <c r="Q883" s="25">
        <v>401771</v>
      </c>
      <c r="R883" s="25">
        <v>435730</v>
      </c>
      <c r="S883" s="25">
        <v>430538</v>
      </c>
      <c r="U883" s="25">
        <v>435730</v>
      </c>
      <c r="V883" s="25">
        <v>443828</v>
      </c>
      <c r="W883" s="25">
        <v>435730</v>
      </c>
      <c r="X883" s="25">
        <v>821942</v>
      </c>
      <c r="Y883" s="25">
        <v>821942</v>
      </c>
      <c r="Z883" s="25">
        <v>0</v>
      </c>
      <c r="AA883" s="25">
        <v>258179</v>
      </c>
      <c r="AB883" s="26">
        <v>0</v>
      </c>
      <c r="AC883" s="136">
        <v>258179</v>
      </c>
    </row>
    <row r="884" spans="1:32" x14ac:dyDescent="0.25">
      <c r="A884" s="28"/>
      <c r="B884" s="29" t="s">
        <v>1031</v>
      </c>
      <c r="C884" s="58">
        <v>0</v>
      </c>
      <c r="D884" s="25">
        <v>0</v>
      </c>
      <c r="E884" s="25"/>
      <c r="F884" s="25">
        <v>0</v>
      </c>
      <c r="G884" s="25"/>
      <c r="Z884" s="25">
        <v>0</v>
      </c>
    </row>
    <row r="885" spans="1:32" x14ac:dyDescent="0.25">
      <c r="A885" s="28" t="s">
        <v>1032</v>
      </c>
      <c r="B885" s="57" t="s">
        <v>1033</v>
      </c>
      <c r="C885" s="123">
        <v>87341</v>
      </c>
      <c r="D885" s="25">
        <v>87000</v>
      </c>
      <c r="E885" s="25">
        <v>24004</v>
      </c>
      <c r="F885" s="25">
        <v>71481</v>
      </c>
      <c r="G885" s="25">
        <v>18180</v>
      </c>
      <c r="H885" s="25">
        <v>71481</v>
      </c>
      <c r="I885" s="25">
        <v>67726</v>
      </c>
      <c r="J885" s="25">
        <v>67726</v>
      </c>
      <c r="K885" s="25">
        <v>66513</v>
      </c>
      <c r="L885" s="25">
        <v>48285</v>
      </c>
      <c r="M885" s="25">
        <v>66513</v>
      </c>
      <c r="N885" s="25">
        <v>66513</v>
      </c>
      <c r="O885" s="25">
        <v>66513</v>
      </c>
      <c r="P885" s="25">
        <v>68027</v>
      </c>
      <c r="Q885" s="25">
        <v>68027</v>
      </c>
      <c r="R885" s="25">
        <v>68027</v>
      </c>
      <c r="S885" s="25">
        <v>73220</v>
      </c>
      <c r="U885" s="25">
        <v>68027</v>
      </c>
      <c r="V885" s="25">
        <v>61973</v>
      </c>
      <c r="W885" s="25">
        <v>61973</v>
      </c>
      <c r="X885" s="25">
        <v>74515</v>
      </c>
      <c r="Z885" s="25">
        <v>60399</v>
      </c>
      <c r="AA885" s="25">
        <v>64062</v>
      </c>
      <c r="AB885" s="26">
        <v>56443</v>
      </c>
      <c r="AC885" s="136">
        <v>43703</v>
      </c>
    </row>
    <row r="886" spans="1:32" x14ac:dyDescent="0.25">
      <c r="A886" s="51"/>
      <c r="B886" s="52" t="s">
        <v>1034</v>
      </c>
      <c r="C886" s="53">
        <f t="shared" ref="C886:X886" si="525">SUM(C883:C885)</f>
        <v>495973</v>
      </c>
      <c r="D886" s="53">
        <f t="shared" si="525"/>
        <v>864857</v>
      </c>
      <c r="E886" s="53">
        <f t="shared" si="525"/>
        <v>801861</v>
      </c>
      <c r="F886" s="53">
        <f t="shared" si="525"/>
        <v>547051</v>
      </c>
      <c r="G886" s="53">
        <f t="shared" si="525"/>
        <v>18180</v>
      </c>
      <c r="H886" s="53">
        <f t="shared" si="525"/>
        <v>547051</v>
      </c>
      <c r="I886" s="53">
        <f t="shared" si="525"/>
        <v>455598</v>
      </c>
      <c r="J886" s="53">
        <f t="shared" si="525"/>
        <v>455598</v>
      </c>
      <c r="K886" s="53">
        <f t="shared" si="525"/>
        <v>465585</v>
      </c>
      <c r="L886" s="53">
        <f t="shared" si="525"/>
        <v>447357</v>
      </c>
      <c r="M886" s="53">
        <f t="shared" si="525"/>
        <v>465585</v>
      </c>
      <c r="N886" s="53">
        <f t="shared" si="525"/>
        <v>780962</v>
      </c>
      <c r="O886" s="53">
        <f t="shared" si="525"/>
        <v>780962</v>
      </c>
      <c r="P886" s="53">
        <f t="shared" si="525"/>
        <v>469798</v>
      </c>
      <c r="Q886" s="53">
        <f t="shared" si="525"/>
        <v>469798</v>
      </c>
      <c r="R886" s="53">
        <f t="shared" si="525"/>
        <v>503757</v>
      </c>
      <c r="S886" s="53">
        <f t="shared" si="525"/>
        <v>503758</v>
      </c>
      <c r="T886" s="8">
        <f>(P886-N886)/N886</f>
        <v>-0.39843679974185686</v>
      </c>
      <c r="U886" s="53">
        <f t="shared" si="525"/>
        <v>503757</v>
      </c>
      <c r="V886" s="53">
        <f t="shared" si="525"/>
        <v>505801</v>
      </c>
      <c r="W886" s="53">
        <f t="shared" si="525"/>
        <v>497703</v>
      </c>
      <c r="X886" s="53">
        <f t="shared" si="525"/>
        <v>896457</v>
      </c>
      <c r="Y886" s="53">
        <f t="shared" ref="Y886:AF886" si="526">SUM(Y883:Y885)</f>
        <v>821942</v>
      </c>
      <c r="Z886" s="53">
        <f t="shared" si="526"/>
        <v>60399</v>
      </c>
      <c r="AA886" s="53">
        <f t="shared" si="526"/>
        <v>322241</v>
      </c>
      <c r="AB886" s="54">
        <f t="shared" si="526"/>
        <v>56443</v>
      </c>
      <c r="AC886" s="139">
        <f t="shared" si="526"/>
        <v>301882</v>
      </c>
      <c r="AD886" s="139">
        <f t="shared" si="526"/>
        <v>0</v>
      </c>
      <c r="AE886" s="139">
        <f t="shared" si="526"/>
        <v>0</v>
      </c>
      <c r="AF886" s="55">
        <f t="shared" si="526"/>
        <v>0</v>
      </c>
    </row>
    <row r="887" spans="1:32" x14ac:dyDescent="0.25">
      <c r="A887" s="51"/>
      <c r="B887" s="52"/>
      <c r="C887" s="124"/>
      <c r="D887" s="124"/>
      <c r="E887" s="124"/>
    </row>
    <row r="888" spans="1:32" x14ac:dyDescent="0.25">
      <c r="A888" s="28"/>
      <c r="B888" s="29" t="s">
        <v>1035</v>
      </c>
      <c r="C888" s="25"/>
      <c r="D888" s="125">
        <v>52412</v>
      </c>
      <c r="E888" s="25"/>
    </row>
    <row r="889" spans="1:32" x14ac:dyDescent="0.25">
      <c r="A889" s="28" t="s">
        <v>1036</v>
      </c>
      <c r="B889" s="29" t="s">
        <v>1037</v>
      </c>
      <c r="C889" s="25"/>
      <c r="D889" s="25"/>
      <c r="E889" s="25"/>
      <c r="F889" s="25">
        <v>46373</v>
      </c>
      <c r="G889" s="25"/>
      <c r="H889" s="25">
        <v>0</v>
      </c>
      <c r="I889" s="25">
        <v>47735</v>
      </c>
      <c r="J889" s="25">
        <v>0</v>
      </c>
      <c r="K889" s="25">
        <v>48131</v>
      </c>
      <c r="L889" s="25">
        <v>0</v>
      </c>
      <c r="M889" s="25">
        <v>0</v>
      </c>
      <c r="N889" s="25">
        <v>48131</v>
      </c>
      <c r="O889" s="25">
        <v>0</v>
      </c>
      <c r="P889" s="25">
        <v>48131</v>
      </c>
      <c r="Q889" s="25">
        <v>0</v>
      </c>
      <c r="R889" s="25">
        <v>48131</v>
      </c>
      <c r="S889" s="25">
        <v>0</v>
      </c>
      <c r="U889" s="25">
        <v>0</v>
      </c>
      <c r="V889" s="25">
        <v>0</v>
      </c>
      <c r="W889" s="25">
        <v>0</v>
      </c>
      <c r="X889" s="25">
        <v>0</v>
      </c>
      <c r="Y889" s="25">
        <v>0</v>
      </c>
      <c r="Z889" s="25">
        <v>0</v>
      </c>
      <c r="AB889" s="26">
        <v>0</v>
      </c>
      <c r="AC889" s="136">
        <v>0</v>
      </c>
      <c r="AD889" s="136">
        <v>0</v>
      </c>
      <c r="AE889" s="136">
        <v>0</v>
      </c>
    </row>
    <row r="890" spans="1:32" x14ac:dyDescent="0.25">
      <c r="A890" s="51"/>
      <c r="B890" s="52" t="s">
        <v>1038</v>
      </c>
      <c r="C890" s="53" t="e">
        <f>SUM(C730+C882+C886)</f>
        <v>#REF!</v>
      </c>
      <c r="D890" s="53" t="e">
        <f>SUM(D888+D886,D882,D730)</f>
        <v>#REF!</v>
      </c>
      <c r="E890" s="53" t="e">
        <f>SUM(E730+E882+E886)</f>
        <v>#REF!</v>
      </c>
      <c r="F890" s="53" t="e">
        <f>SUM(F889+F730+F882+F886)</f>
        <v>#REF!</v>
      </c>
      <c r="G890" s="53" t="e">
        <f>SUM(G889+G730+G882+G886)</f>
        <v>#REF!</v>
      </c>
      <c r="H890" s="53" t="e">
        <f>SUM(H889+H730+H882+H886)</f>
        <v>#REF!</v>
      </c>
      <c r="I890" s="53" t="e">
        <f>SUM(I889+I730+I882+I886+I888)</f>
        <v>#REF!</v>
      </c>
      <c r="J890" s="53" t="e">
        <f t="shared" ref="J890:S890" si="527">SUM(J889+J730+J882+J886)</f>
        <v>#REF!</v>
      </c>
      <c r="K890" s="53" t="e">
        <f t="shared" si="527"/>
        <v>#REF!</v>
      </c>
      <c r="L890" s="53" t="e">
        <f t="shared" si="527"/>
        <v>#REF!</v>
      </c>
      <c r="M890" s="53" t="e">
        <f t="shared" si="527"/>
        <v>#REF!</v>
      </c>
      <c r="N890" s="53" t="e">
        <f t="shared" si="527"/>
        <v>#REF!</v>
      </c>
      <c r="O890" s="53" t="e">
        <f t="shared" si="527"/>
        <v>#REF!</v>
      </c>
      <c r="P890" s="53">
        <f t="shared" si="527"/>
        <v>8550775</v>
      </c>
      <c r="Q890" s="53">
        <f t="shared" si="527"/>
        <v>7868449.6699999999</v>
      </c>
      <c r="R890" s="53">
        <f t="shared" si="527"/>
        <v>8843908</v>
      </c>
      <c r="S890" s="53">
        <f t="shared" si="527"/>
        <v>8280239.6400000006</v>
      </c>
      <c r="T890" s="8" t="e">
        <f>(P890-N890)/N890</f>
        <v>#REF!</v>
      </c>
      <c r="U890" s="53">
        <f t="shared" ref="U890:AF890" si="528">SUM(U889+U730+U882+U886)</f>
        <v>8910502.8099999987</v>
      </c>
      <c r="V890" s="53">
        <f t="shared" si="528"/>
        <v>8699605.120000001</v>
      </c>
      <c r="W890" s="53">
        <f t="shared" si="528"/>
        <v>9661990.0999999996</v>
      </c>
      <c r="X890" s="54">
        <f t="shared" si="528"/>
        <v>9627917.5800000001</v>
      </c>
      <c r="Y890" s="54">
        <f t="shared" si="528"/>
        <v>10879582.91</v>
      </c>
      <c r="Z890" s="54">
        <f t="shared" si="528"/>
        <v>9182352.379999999</v>
      </c>
      <c r="AA890" s="54">
        <f t="shared" si="528"/>
        <v>10704211.91</v>
      </c>
      <c r="AB890" s="54">
        <f t="shared" si="528"/>
        <v>8291883.9199999999</v>
      </c>
      <c r="AC890" s="139">
        <f t="shared" si="528"/>
        <v>12046110.470000001</v>
      </c>
      <c r="AD890" s="139">
        <f t="shared" si="528"/>
        <v>0</v>
      </c>
      <c r="AE890" s="139">
        <f t="shared" si="528"/>
        <v>0</v>
      </c>
      <c r="AF890" s="55">
        <f t="shared" si="528"/>
        <v>0</v>
      </c>
    </row>
    <row r="891" spans="1:32" x14ac:dyDescent="0.25">
      <c r="A891" s="107"/>
      <c r="B891" s="78"/>
      <c r="C891" s="25"/>
      <c r="D891" s="25"/>
      <c r="E891" s="25"/>
    </row>
    <row r="892" spans="1:32" x14ac:dyDescent="0.25">
      <c r="A892" s="107"/>
      <c r="B892" s="78"/>
      <c r="C892" s="25"/>
      <c r="D892" s="25"/>
      <c r="E892" s="25"/>
    </row>
    <row r="893" spans="1:32" x14ac:dyDescent="0.25">
      <c r="A893" s="28"/>
      <c r="B893" s="57" t="s">
        <v>1039</v>
      </c>
      <c r="C893" s="25"/>
      <c r="D893" s="25"/>
      <c r="E893" s="25"/>
    </row>
    <row r="894" spans="1:32" s="25" customFormat="1" x14ac:dyDescent="0.25">
      <c r="A894" s="28" t="s">
        <v>1040</v>
      </c>
      <c r="B894" s="29" t="s">
        <v>1041</v>
      </c>
      <c r="C894" s="109">
        <v>307616</v>
      </c>
      <c r="D894" s="109">
        <v>319922</v>
      </c>
      <c r="E894" s="34">
        <v>319922</v>
      </c>
      <c r="F894" s="34">
        <v>336740.8</v>
      </c>
      <c r="G894" s="34">
        <v>0</v>
      </c>
      <c r="H894" s="34">
        <v>336740.8</v>
      </c>
      <c r="I894" s="34">
        <v>344065</v>
      </c>
      <c r="J894" s="125">
        <v>344064.75</v>
      </c>
      <c r="K894" s="125">
        <v>369902</v>
      </c>
      <c r="L894" s="125">
        <v>0</v>
      </c>
      <c r="M894" s="125">
        <v>369901.95</v>
      </c>
      <c r="N894" s="125">
        <v>385356</v>
      </c>
      <c r="O894" s="125">
        <v>385356</v>
      </c>
      <c r="P894" s="125">
        <v>416232</v>
      </c>
      <c r="Q894" s="125">
        <v>416232</v>
      </c>
      <c r="R894" s="125">
        <v>437290</v>
      </c>
      <c r="S894" s="125">
        <v>437289.18</v>
      </c>
      <c r="T894" s="8"/>
      <c r="U894" s="125">
        <v>437290</v>
      </c>
      <c r="V894" s="125">
        <v>473334</v>
      </c>
      <c r="W894" s="125">
        <v>506468</v>
      </c>
      <c r="X894" s="125">
        <v>517909.78</v>
      </c>
      <c r="Y894" s="125">
        <v>821690</v>
      </c>
      <c r="Z894" s="125">
        <v>821690</v>
      </c>
      <c r="AA894" s="125">
        <v>839505</v>
      </c>
      <c r="AB894" s="126">
        <v>903978</v>
      </c>
      <c r="AC894" s="146">
        <v>927825</v>
      </c>
      <c r="AD894" s="146"/>
      <c r="AE894" s="146"/>
      <c r="AF894" s="127"/>
    </row>
    <row r="895" spans="1:32" x14ac:dyDescent="0.25">
      <c r="A895" s="28"/>
      <c r="B895" s="29"/>
      <c r="C895" s="25"/>
      <c r="D895" s="25"/>
      <c r="E895" s="25"/>
      <c r="F895" s="25"/>
      <c r="G895" s="25"/>
    </row>
    <row r="896" spans="1:32" s="25" customFormat="1" x14ac:dyDescent="0.25">
      <c r="A896" s="28" t="s">
        <v>1042</v>
      </c>
      <c r="B896" s="29" t="s">
        <v>1043</v>
      </c>
      <c r="C896" s="109">
        <v>2360005</v>
      </c>
      <c r="D896" s="109">
        <v>2470871</v>
      </c>
      <c r="E896" s="34">
        <v>1833320.52</v>
      </c>
      <c r="F896" s="34">
        <v>2546199.1800000002</v>
      </c>
      <c r="G896" s="34">
        <v>1910649.39</v>
      </c>
      <c r="H896" s="34">
        <v>2546199.1800000002</v>
      </c>
      <c r="I896" s="41">
        <v>2545349</v>
      </c>
      <c r="J896" s="41">
        <v>2545348.92</v>
      </c>
      <c r="K896" s="125">
        <v>2418530</v>
      </c>
      <c r="L896" s="125">
        <v>1999298.11</v>
      </c>
      <c r="M896" s="125">
        <v>2418530</v>
      </c>
      <c r="N896" s="125">
        <v>2463635</v>
      </c>
      <c r="O896" s="125">
        <v>2463634.98</v>
      </c>
      <c r="P896" s="125">
        <v>2400527</v>
      </c>
      <c r="Q896" s="125">
        <v>2400526.7999999998</v>
      </c>
      <c r="R896" s="125">
        <v>2274167</v>
      </c>
      <c r="S896" s="125">
        <v>2274167.14</v>
      </c>
      <c r="T896" s="8"/>
      <c r="U896" s="125">
        <v>2159161</v>
      </c>
      <c r="V896" s="125">
        <v>2161465.64</v>
      </c>
      <c r="W896" s="125">
        <v>2163772</v>
      </c>
      <c r="X896" s="125">
        <v>2275751.87</v>
      </c>
      <c r="Y896" s="125">
        <v>2721618</v>
      </c>
      <c r="Z896" s="125">
        <v>2721617.76</v>
      </c>
      <c r="AA896" s="125">
        <v>3205503</v>
      </c>
      <c r="AB896" s="126">
        <v>2551018.2799999998</v>
      </c>
      <c r="AC896" s="146">
        <v>3115848</v>
      </c>
      <c r="AD896" s="146"/>
      <c r="AE896" s="146"/>
      <c r="AF896" s="127"/>
    </row>
    <row r="897" spans="1:32" s="25" customFormat="1" x14ac:dyDescent="0.25">
      <c r="A897" s="11"/>
      <c r="B897" s="11"/>
      <c r="C897" s="128"/>
      <c r="D897" s="128"/>
      <c r="E897" s="37"/>
      <c r="F897" s="24"/>
      <c r="G897" s="24"/>
      <c r="T897" s="8"/>
      <c r="AB897" s="26"/>
      <c r="AC897" s="136"/>
      <c r="AD897" s="136"/>
      <c r="AE897" s="136"/>
      <c r="AF897" s="27"/>
    </row>
    <row r="898" spans="1:32" x14ac:dyDescent="0.25">
      <c r="A898" s="129"/>
      <c r="B898" s="129"/>
      <c r="C898" s="25"/>
      <c r="D898" s="25"/>
      <c r="E898" s="25"/>
    </row>
    <row r="899" spans="1:32" x14ac:dyDescent="0.25">
      <c r="A899" s="51"/>
      <c r="B899" s="51" t="s">
        <v>1044</v>
      </c>
      <c r="C899" s="97" t="e">
        <f t="shared" ref="C899:X899" si="529">SUM(C890:C896)</f>
        <v>#REF!</v>
      </c>
      <c r="D899" s="97" t="e">
        <f t="shared" si="529"/>
        <v>#REF!</v>
      </c>
      <c r="E899" s="97" t="e">
        <f t="shared" si="529"/>
        <v>#REF!</v>
      </c>
      <c r="F899" s="97" t="e">
        <f t="shared" si="529"/>
        <v>#REF!</v>
      </c>
      <c r="G899" s="97" t="e">
        <f t="shared" si="529"/>
        <v>#REF!</v>
      </c>
      <c r="H899" s="97" t="e">
        <f t="shared" si="529"/>
        <v>#REF!</v>
      </c>
      <c r="I899" s="97" t="e">
        <f t="shared" si="529"/>
        <v>#REF!</v>
      </c>
      <c r="J899" s="97" t="e">
        <f t="shared" si="529"/>
        <v>#REF!</v>
      </c>
      <c r="K899" s="97" t="e">
        <f t="shared" si="529"/>
        <v>#REF!</v>
      </c>
      <c r="L899" s="97" t="e">
        <f t="shared" si="529"/>
        <v>#REF!</v>
      </c>
      <c r="M899" s="97" t="e">
        <f t="shared" si="529"/>
        <v>#REF!</v>
      </c>
      <c r="N899" s="97" t="e">
        <f t="shared" si="529"/>
        <v>#REF!</v>
      </c>
      <c r="O899" s="97" t="e">
        <f t="shared" si="529"/>
        <v>#REF!</v>
      </c>
      <c r="P899" s="97">
        <f t="shared" si="529"/>
        <v>11367534</v>
      </c>
      <c r="Q899" s="97">
        <f t="shared" si="529"/>
        <v>10685208.469999999</v>
      </c>
      <c r="R899" s="97">
        <f t="shared" si="529"/>
        <v>11555365</v>
      </c>
      <c r="S899" s="97">
        <f t="shared" si="529"/>
        <v>10991695.960000001</v>
      </c>
      <c r="T899" s="97" t="e">
        <f t="shared" si="529"/>
        <v>#REF!</v>
      </c>
      <c r="U899" s="97">
        <f t="shared" si="529"/>
        <v>11506953.809999999</v>
      </c>
      <c r="V899" s="97">
        <f t="shared" si="529"/>
        <v>11334404.760000002</v>
      </c>
      <c r="W899" s="97">
        <f t="shared" si="529"/>
        <v>12332230.1</v>
      </c>
      <c r="X899" s="97">
        <f t="shared" si="529"/>
        <v>12421579.23</v>
      </c>
      <c r="Y899" s="97">
        <f t="shared" ref="Y899:AF899" si="530">SUM(Y890:Y896)</f>
        <v>14422890.91</v>
      </c>
      <c r="Z899" s="97">
        <f t="shared" si="530"/>
        <v>12725660.139999999</v>
      </c>
      <c r="AA899" s="97">
        <f t="shared" si="530"/>
        <v>14749219.91</v>
      </c>
      <c r="AB899" s="97">
        <f t="shared" si="530"/>
        <v>11746880.199999999</v>
      </c>
      <c r="AC899" s="144">
        <f t="shared" si="530"/>
        <v>16089783.470000001</v>
      </c>
      <c r="AD899" s="144">
        <f t="shared" si="530"/>
        <v>0</v>
      </c>
      <c r="AE899" s="144">
        <f t="shared" si="530"/>
        <v>0</v>
      </c>
      <c r="AF899" s="99">
        <f t="shared" si="530"/>
        <v>0</v>
      </c>
    </row>
    <row r="900" spans="1:32" x14ac:dyDescent="0.25">
      <c r="C900" s="11"/>
      <c r="D900" s="23"/>
      <c r="O900" s="25" t="s">
        <v>1045</v>
      </c>
      <c r="P900" s="25">
        <v>25235.83</v>
      </c>
      <c r="Q900" s="25">
        <v>0</v>
      </c>
    </row>
    <row r="901" spans="1:32" x14ac:dyDescent="0.25">
      <c r="C901" s="11"/>
      <c r="F901" s="11"/>
      <c r="G901" s="11"/>
      <c r="I901" s="130"/>
      <c r="O901" s="25" t="s">
        <v>1046</v>
      </c>
      <c r="P901" s="25">
        <v>32344</v>
      </c>
      <c r="Q901" s="25">
        <v>32344</v>
      </c>
    </row>
    <row r="902" spans="1:32" x14ac:dyDescent="0.25">
      <c r="F902" s="11"/>
      <c r="G902" s="11"/>
      <c r="P902" s="125">
        <f>SUM(P899:P901)</f>
        <v>11425113.83</v>
      </c>
      <c r="Q902" s="125">
        <f>SUM(Q899:Q901)</f>
        <v>10717552.469999999</v>
      </c>
    </row>
  </sheetData>
  <printOptions gridLines="1"/>
  <pageMargins left="0.7" right="0.7" top="0.75" bottom="0.75" header="0.3" footer="0.3"/>
  <pageSetup scale="57" fitToHeight="0" orientation="landscape" r:id="rId1"/>
  <headerFooter>
    <oddHeader>&amp;C&amp;18 2025 Houlton Expense Budget</oddHeader>
    <oddFooter>&amp;C&amp;P</oddFooter>
  </headerFooter>
  <rowBreaks count="26" manualBreakCount="26">
    <brk id="41" max="16383" man="1"/>
    <brk id="65" max="16383" man="1"/>
    <brk id="81" max="16383" man="1"/>
    <brk id="143" max="16383" man="1"/>
    <brk id="187" max="16383" man="1"/>
    <brk id="233" max="16383" man="1"/>
    <brk id="250" max="16383" man="1"/>
    <brk id="273" max="16383" man="1"/>
    <brk id="294" max="16383" man="1"/>
    <brk id="325" max="16383" man="1"/>
    <brk id="361" max="16383" man="1"/>
    <brk id="389" max="16383" man="1"/>
    <brk id="490" max="16383" man="1"/>
    <brk id="529" max="16383" man="1"/>
    <brk id="579" max="16383" man="1"/>
    <brk id="604" max="16383" man="1"/>
    <brk id="616" max="16383" man="1"/>
    <brk id="659" max="16383" man="1"/>
    <brk id="672" max="16383" man="1"/>
    <brk id="683" max="16383" man="1"/>
    <brk id="702" max="16383" man="1"/>
    <brk id="723" max="16383" man="1"/>
    <brk id="724" max="16383" man="1"/>
    <brk id="870" max="31" man="1"/>
    <brk id="882" max="16383" man="1"/>
    <brk id="903" max="16383" man="1"/>
  </rowBreaks>
  <colBreaks count="1" manualBreakCount="1">
    <brk id="1" max="1048575" man="1"/>
  </colBreak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1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Chart1</vt:lpstr>
      <vt:lpstr>Chart2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Kim Denbow</dc:creator>
  <cp:lastModifiedBy>Kim Denbow</cp:lastModifiedBy>
  <cp:lastPrinted>2025-11-24T22:09:12Z</cp:lastPrinted>
  <dcterms:created xsi:type="dcterms:W3CDTF">2024-04-17T19:15:05Z</dcterms:created>
  <dcterms:modified xsi:type="dcterms:W3CDTF">2025-11-25T00:18:59Z</dcterms:modified>
</cp:coreProperties>
</file>