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im\Documents\2026 Budget\"/>
    </mc:Choice>
  </mc:AlternateContent>
  <xr:revisionPtr revIDLastSave="0" documentId="13_ncr:1_{94B75AD4-FA7C-4AAF-947A-D6F82432D2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58" i="1" l="1"/>
  <c r="AA158" i="1"/>
  <c r="AB155" i="1"/>
  <c r="AB144" i="1"/>
  <c r="AB138" i="1"/>
  <c r="AB123" i="1"/>
  <c r="AB118" i="1"/>
  <c r="AB112" i="1"/>
  <c r="AB108" i="1"/>
  <c r="AB103" i="1"/>
  <c r="AB99" i="1"/>
  <c r="AB94" i="1"/>
  <c r="AB91" i="1"/>
  <c r="AB87" i="1"/>
  <c r="AB80" i="1"/>
  <c r="AB65" i="1"/>
  <c r="AB49" i="1"/>
  <c r="AB35" i="1"/>
  <c r="AB31" i="1"/>
  <c r="AB24" i="1"/>
  <c r="AB19" i="1"/>
  <c r="AE155" i="1"/>
  <c r="AE144" i="1"/>
  <c r="AE138" i="1"/>
  <c r="AE123" i="1"/>
  <c r="AE158" i="1" s="1"/>
  <c r="AE118" i="1"/>
  <c r="AE112" i="1"/>
  <c r="AE108" i="1"/>
  <c r="AE103" i="1"/>
  <c r="AE99" i="1"/>
  <c r="AE94" i="1"/>
  <c r="AE91" i="1"/>
  <c r="AE87" i="1"/>
  <c r="AE68" i="1"/>
  <c r="AE80" i="1"/>
  <c r="AE65" i="1"/>
  <c r="AE49" i="1"/>
  <c r="AE35" i="1"/>
  <c r="AE31" i="1"/>
  <c r="AE24" i="1"/>
  <c r="AE19" i="1"/>
  <c r="AE9" i="1"/>
  <c r="AC9" i="1"/>
  <c r="AC138" i="1"/>
  <c r="AC103" i="1"/>
  <c r="AC99" i="1"/>
  <c r="AC94" i="1"/>
  <c r="AC87" i="1"/>
  <c r="AC91" i="1"/>
  <c r="AC80" i="1"/>
  <c r="AC68" i="1"/>
  <c r="AC65" i="1"/>
  <c r="AC49" i="1"/>
  <c r="AC35" i="1"/>
  <c r="AC31" i="1"/>
  <c r="AC24" i="1"/>
  <c r="AC19" i="1"/>
  <c r="AC112" i="1"/>
  <c r="AC108" i="1"/>
  <c r="AC155" i="1"/>
  <c r="AC144" i="1"/>
  <c r="AC123" i="1"/>
  <c r="AC118" i="1"/>
  <c r="Z155" i="1"/>
  <c r="Z144" i="1"/>
  <c r="Z138" i="1"/>
  <c r="Z123" i="1"/>
  <c r="Z118" i="1"/>
  <c r="Z112" i="1"/>
  <c r="Z108" i="1"/>
  <c r="Z103" i="1"/>
  <c r="Z99" i="1"/>
  <c r="Z94" i="1"/>
  <c r="Z91" i="1"/>
  <c r="Z87" i="1"/>
  <c r="Z80" i="1"/>
  <c r="Z68" i="1"/>
  <c r="Z65" i="1"/>
  <c r="Z49" i="1"/>
  <c r="Z35" i="1"/>
  <c r="Z31" i="1"/>
  <c r="Z24" i="1"/>
  <c r="Z19" i="1"/>
  <c r="Z9" i="1"/>
  <c r="Y9" i="1"/>
  <c r="Y19" i="1"/>
  <c r="Y24" i="1"/>
  <c r="Y31" i="1"/>
  <c r="Y35" i="1"/>
  <c r="Y49" i="1"/>
  <c r="Y65" i="1"/>
  <c r="Y68" i="1"/>
  <c r="Y80" i="1"/>
  <c r="Y87" i="1"/>
  <c r="Y91" i="1"/>
  <c r="Y94" i="1"/>
  <c r="Y99" i="1"/>
  <c r="Y103" i="1"/>
  <c r="Y108" i="1"/>
  <c r="Y112" i="1"/>
  <c r="Y118" i="1"/>
  <c r="Y123" i="1"/>
  <c r="Y138" i="1"/>
  <c r="Y144" i="1"/>
  <c r="Y155" i="1"/>
  <c r="AD99" i="1"/>
  <c r="AC158" i="1" l="1"/>
  <c r="Z158" i="1"/>
  <c r="Y158" i="1"/>
  <c r="X99" i="1"/>
  <c r="AD155" i="1"/>
  <c r="AD144" i="1"/>
  <c r="AD138" i="1"/>
  <c r="AD123" i="1"/>
  <c r="AD118" i="1"/>
  <c r="AD112" i="1"/>
  <c r="AD108" i="1"/>
  <c r="AD103" i="1"/>
  <c r="AD94" i="1"/>
  <c r="AD91" i="1"/>
  <c r="AD87" i="1"/>
  <c r="AD80" i="1"/>
  <c r="AD68" i="1"/>
  <c r="AD65" i="1"/>
  <c r="AD49" i="1"/>
  <c r="AD35" i="1"/>
  <c r="AD31" i="1"/>
  <c r="AD24" i="1"/>
  <c r="AD19" i="1"/>
  <c r="AD9" i="1"/>
  <c r="X123" i="1"/>
  <c r="W94" i="1"/>
  <c r="X155" i="1"/>
  <c r="X144" i="1"/>
  <c r="X138" i="1"/>
  <c r="X118" i="1"/>
  <c r="X112" i="1"/>
  <c r="X108" i="1"/>
  <c r="X103" i="1"/>
  <c r="X94" i="1"/>
  <c r="X91" i="1"/>
  <c r="X87" i="1"/>
  <c r="X80" i="1"/>
  <c r="X68" i="1"/>
  <c r="X65" i="1"/>
  <c r="X49" i="1"/>
  <c r="X35" i="1"/>
  <c r="X31" i="1"/>
  <c r="X24" i="1"/>
  <c r="X19" i="1"/>
  <c r="X9" i="1"/>
  <c r="W155" i="1"/>
  <c r="W144" i="1"/>
  <c r="W138" i="1"/>
  <c r="W123" i="1"/>
  <c r="W118" i="1"/>
  <c r="W112" i="1"/>
  <c r="W108" i="1"/>
  <c r="W103" i="1"/>
  <c r="W99" i="1"/>
  <c r="W91" i="1"/>
  <c r="W87" i="1"/>
  <c r="W80" i="1"/>
  <c r="W68" i="1"/>
  <c r="W65" i="1"/>
  <c r="W49" i="1"/>
  <c r="W35" i="1"/>
  <c r="W31" i="1"/>
  <c r="W24" i="1"/>
  <c r="W19" i="1"/>
  <c r="W9" i="1"/>
  <c r="V155" i="1"/>
  <c r="V144" i="1"/>
  <c r="V138" i="1"/>
  <c r="V123" i="1"/>
  <c r="V118" i="1"/>
  <c r="V112" i="1"/>
  <c r="V108" i="1"/>
  <c r="V103" i="1"/>
  <c r="V99" i="1"/>
  <c r="V94" i="1"/>
  <c r="V91" i="1"/>
  <c r="V87" i="1"/>
  <c r="V80" i="1"/>
  <c r="V68" i="1"/>
  <c r="V65" i="1"/>
  <c r="V49" i="1"/>
  <c r="V35" i="1"/>
  <c r="V31" i="1"/>
  <c r="V24" i="1"/>
  <c r="V19" i="1"/>
  <c r="V9" i="1"/>
  <c r="U155" i="1"/>
  <c r="U35" i="1"/>
  <c r="U31" i="1"/>
  <c r="U24" i="1"/>
  <c r="U19" i="1"/>
  <c r="U9" i="1"/>
  <c r="T155" i="1"/>
  <c r="U144" i="1"/>
  <c r="T144" i="1"/>
  <c r="U138" i="1"/>
  <c r="T138" i="1"/>
  <c r="U123" i="1"/>
  <c r="T123" i="1"/>
  <c r="U118" i="1"/>
  <c r="T118" i="1"/>
  <c r="U112" i="1"/>
  <c r="T112" i="1"/>
  <c r="U108" i="1"/>
  <c r="T108" i="1"/>
  <c r="U103" i="1"/>
  <c r="T103" i="1"/>
  <c r="U99" i="1"/>
  <c r="T99" i="1"/>
  <c r="U94" i="1"/>
  <c r="T94" i="1"/>
  <c r="U91" i="1"/>
  <c r="T91" i="1"/>
  <c r="U87" i="1"/>
  <c r="T87" i="1"/>
  <c r="U80" i="1"/>
  <c r="T80" i="1"/>
  <c r="U68" i="1"/>
  <c r="T68" i="1"/>
  <c r="U65" i="1"/>
  <c r="T65" i="1"/>
  <c r="U49" i="1"/>
  <c r="T49" i="1"/>
  <c r="T35" i="1"/>
  <c r="T31" i="1"/>
  <c r="T24" i="1"/>
  <c r="T19" i="1"/>
  <c r="T9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AD158" i="1" l="1"/>
  <c r="X158" i="1"/>
  <c r="C158" i="1"/>
  <c r="G158" i="1"/>
  <c r="K158" i="1"/>
  <c r="O158" i="1"/>
  <c r="W158" i="1"/>
  <c r="P158" i="1"/>
  <c r="L158" i="1"/>
  <c r="D158" i="1"/>
  <c r="H158" i="1"/>
  <c r="T158" i="1"/>
  <c r="U158" i="1"/>
  <c r="S158" i="1"/>
  <c r="V158" i="1"/>
  <c r="E158" i="1"/>
  <c r="I158" i="1"/>
  <c r="M158" i="1"/>
  <c r="Q158" i="1"/>
  <c r="Q160" i="1" s="1"/>
  <c r="F158" i="1"/>
  <c r="J158" i="1"/>
  <c r="N158" i="1"/>
  <c r="R1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Nedra</author>
    <author>Butch</author>
    <author>Lindsay Stewart</author>
    <author>Butch Asselin</author>
    <author>Kim Denbow</author>
  </authors>
  <commentList>
    <comment ref="E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Nedra:</t>
        </r>
        <r>
          <rPr>
            <sz val="9"/>
            <color indexed="81"/>
            <rFont val="Tahoma"/>
            <family val="2"/>
          </rPr>
          <t xml:space="preserve">
What we discuss at office what budget should be. 
</t>
        </r>
      </text>
    </comment>
    <comment ref="F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Nedra:</t>
        </r>
        <r>
          <rPr>
            <sz val="9"/>
            <color indexed="81"/>
            <rFont val="Tahoma"/>
            <family val="2"/>
          </rPr>
          <t xml:space="preserve">
What we finalize budget as.</t>
        </r>
      </text>
    </comment>
    <comment ref="G41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Butch:</t>
        </r>
        <r>
          <rPr>
            <sz val="9"/>
            <color indexed="81"/>
            <rFont val="Tahoma"/>
            <family val="2"/>
          </rPr>
          <t xml:space="preserve">
13,544 for hydrants
14,000 for Econ Dev
5,000 for Assessing 
23,000 Cardiac Monitors</t>
        </r>
      </text>
    </comment>
    <comment ref="J41" authorId="2" shapeId="0" xr:uid="{00000000-0006-0000-0000-000004000000}">
      <text>
        <r>
          <rPr>
            <b/>
            <sz val="9"/>
            <color indexed="81"/>
            <rFont val="Tahoma"/>
            <family val="2"/>
          </rPr>
          <t>Lindsay Stewart:</t>
        </r>
        <r>
          <rPr>
            <sz val="9"/>
            <color indexed="81"/>
            <rFont val="Tahoma"/>
            <family val="2"/>
          </rPr>
          <t xml:space="preserve">
Added $100 for hydrants, per Butch
</t>
        </r>
      </text>
    </comment>
    <comment ref="G76" authorId="3" shapeId="0" xr:uid="{00000000-0006-0000-0000-000005000000}">
      <text>
        <r>
          <rPr>
            <b/>
            <sz val="9"/>
            <color indexed="81"/>
            <rFont val="Tahoma"/>
            <family val="2"/>
          </rPr>
          <t>Butch Asselin:</t>
        </r>
        <r>
          <rPr>
            <sz val="9"/>
            <color indexed="81"/>
            <rFont val="Tahoma"/>
            <family val="2"/>
          </rPr>
          <t xml:space="preserve">
Increase of $27,000</t>
        </r>
      </text>
    </comment>
    <comment ref="Z136" authorId="4" shapeId="0" xr:uid="{F795C8BB-628F-4646-A911-9236ACD2FB13}">
      <text>
        <r>
          <rPr>
            <b/>
            <sz val="9"/>
            <color indexed="81"/>
            <rFont val="Tahoma"/>
            <family val="2"/>
          </rPr>
          <t>Kim Denbow:</t>
        </r>
        <r>
          <rPr>
            <sz val="9"/>
            <color indexed="81"/>
            <rFont val="Tahoma"/>
            <family val="2"/>
          </rPr>
          <t xml:space="preserve">
1,200 brewfest rental</t>
        </r>
      </text>
    </comment>
  </commentList>
</comments>
</file>

<file path=xl/sharedStrings.xml><?xml version="1.0" encoding="utf-8"?>
<sst xmlns="http://schemas.openxmlformats.org/spreadsheetml/2006/main" count="303" uniqueCount="253">
  <si>
    <t>w/commit adj</t>
  </si>
  <si>
    <t xml:space="preserve">ACCT. </t>
  </si>
  <si>
    <t>ACCOUNT</t>
  </si>
  <si>
    <t>#</t>
  </si>
  <si>
    <t>TITLE</t>
  </si>
  <si>
    <t>BUDGET</t>
  </si>
  <si>
    <t>ACTUAL</t>
  </si>
  <si>
    <t>As of 9/30/2016</t>
  </si>
  <si>
    <t>As of 9/30/2020</t>
  </si>
  <si>
    <t>Budget</t>
  </si>
  <si>
    <t>Initial Request</t>
  </si>
  <si>
    <t xml:space="preserve">TAXES-REAL ESTATE                       </t>
  </si>
  <si>
    <t>30-001</t>
  </si>
  <si>
    <t xml:space="preserve">     TAXES COMMITTED                          </t>
  </si>
  <si>
    <t>30-009</t>
  </si>
  <si>
    <t xml:space="preserve">     TIF CAPTURED TAXES</t>
  </si>
  <si>
    <t xml:space="preserve">    SUBTOTAL                            </t>
  </si>
  <si>
    <t>INTERGOVERNMENTAL</t>
  </si>
  <si>
    <t>31-203</t>
  </si>
  <si>
    <t xml:space="preserve">    REVENUE SHARING               </t>
  </si>
  <si>
    <t>31-204</t>
  </si>
  <si>
    <t xml:space="preserve">    TREE GROWTH REIMB          </t>
  </si>
  <si>
    <t>31-205</t>
  </si>
  <si>
    <t xml:space="preserve">    SNOWMOBILE REGIST             </t>
  </si>
  <si>
    <t>31-206</t>
  </si>
  <si>
    <t xml:space="preserve">    VETERANS EXEMPTIONS              </t>
  </si>
  <si>
    <t>31-207</t>
  </si>
  <si>
    <t xml:space="preserve">    BETE REIMBURSEMENT</t>
  </si>
  <si>
    <t>31-501</t>
  </si>
  <si>
    <t xml:space="preserve">    HOMESTEAD REIMBURSE </t>
  </si>
  <si>
    <t>31-502</t>
  </si>
  <si>
    <t xml:space="preserve">     LOCAL ROAD ASSIST                </t>
  </si>
  <si>
    <t xml:space="preserve">EXCISE TAXES                            </t>
  </si>
  <si>
    <t>30-101</t>
  </si>
  <si>
    <t xml:space="preserve">    BOAT                                  </t>
  </si>
  <si>
    <t>30-102</t>
  </si>
  <si>
    <t xml:space="preserve">    AIRCRAFT EXCISE</t>
  </si>
  <si>
    <t>30-191</t>
  </si>
  <si>
    <t xml:space="preserve">    EXCISE TAX                           </t>
  </si>
  <si>
    <t xml:space="preserve">INTEREST/EARNINGS                       </t>
  </si>
  <si>
    <t>30-201</t>
  </si>
  <si>
    <t xml:space="preserve">    INTEREST, TAXES                       </t>
  </si>
  <si>
    <t>30-205</t>
  </si>
  <si>
    <t xml:space="preserve">    INVESTMENTS, GENERAL                  </t>
  </si>
  <si>
    <t>30-220</t>
  </si>
  <si>
    <t xml:space="preserve">    TRUST FUNDS, CEM       </t>
  </si>
  <si>
    <t>30-221</t>
  </si>
  <si>
    <t xml:space="preserve">    TRUST FUNDS, GENTLE                   </t>
  </si>
  <si>
    <t>30-230</t>
  </si>
  <si>
    <t xml:space="preserve">    INVEST, WATER CO.</t>
  </si>
  <si>
    <t>CHARGES FOR SERVICES</t>
  </si>
  <si>
    <t>30-405</t>
  </si>
  <si>
    <t xml:space="preserve">    FISH &amp; WILDLIFE                       </t>
  </si>
  <si>
    <t>30-406</t>
  </si>
  <si>
    <t xml:space="preserve">    DOG                                   </t>
  </si>
  <si>
    <t xml:space="preserve">FEES                                    </t>
  </si>
  <si>
    <t>30-301</t>
  </si>
  <si>
    <t xml:space="preserve">    LIEN FEES</t>
  </si>
  <si>
    <t>30-302</t>
  </si>
  <si>
    <t xml:space="preserve">    IN LIEU OF TAXES                      </t>
  </si>
  <si>
    <t>30-401</t>
  </si>
  <si>
    <t xml:space="preserve">    GENERAL                               </t>
  </si>
  <si>
    <t>30-501</t>
  </si>
  <si>
    <t xml:space="preserve">    TAX ACQUIRED PROPERTY</t>
  </si>
  <si>
    <t>30-502</t>
  </si>
  <si>
    <t xml:space="preserve">    OTHER PROPERTY</t>
  </si>
  <si>
    <t>30-503</t>
  </si>
  <si>
    <t xml:space="preserve">    EQUIPMENT SALES                           </t>
  </si>
  <si>
    <t>30-603</t>
  </si>
  <si>
    <t xml:space="preserve">    WORKERS COMP</t>
  </si>
  <si>
    <t>30-902</t>
  </si>
  <si>
    <t xml:space="preserve">    MISC (Cable franchise)                        </t>
  </si>
  <si>
    <t>31-104</t>
  </si>
  <si>
    <t xml:space="preserve">    CONCESSIONS                           </t>
  </si>
  <si>
    <t>31-106</t>
  </si>
  <si>
    <t xml:space="preserve">    MISCELLANEOUS</t>
  </si>
  <si>
    <t>31-108</t>
  </si>
  <si>
    <t xml:space="preserve">    SPEC BUILDING LEASE</t>
  </si>
  <si>
    <t>31-109</t>
  </si>
  <si>
    <t xml:space="preserve">     RENTAL SPEC BUILDING</t>
  </si>
  <si>
    <t xml:space="preserve">ADMINISTRATION                          </t>
  </si>
  <si>
    <t>40-001</t>
  </si>
  <si>
    <t xml:space="preserve">     SERVICES</t>
  </si>
  <si>
    <t>40-002</t>
  </si>
  <si>
    <t xml:space="preserve">    VITAL RECORDS                         </t>
  </si>
  <si>
    <t>40-003</t>
  </si>
  <si>
    <t xml:space="preserve">    COPIES                                </t>
  </si>
  <si>
    <t>40-004</t>
  </si>
  <si>
    <t xml:space="preserve">    AUTO REGIST  FEE                 </t>
  </si>
  <si>
    <t>40-005</t>
  </si>
  <si>
    <t xml:space="preserve">    POSTAGE</t>
  </si>
  <si>
    <t>40-006</t>
  </si>
  <si>
    <t xml:space="preserve">    ADDITIONAL BIRTH</t>
  </si>
  <si>
    <t>40-007</t>
  </si>
  <si>
    <t xml:space="preserve">    MARRIAGE LICENSES</t>
  </si>
  <si>
    <t>40-008</t>
  </si>
  <si>
    <t xml:space="preserve">    BURIAL PERMITS</t>
  </si>
  <si>
    <t>40-009</t>
  </si>
  <si>
    <t xml:space="preserve">    INITIAL DEATH</t>
  </si>
  <si>
    <t>40-010</t>
  </si>
  <si>
    <t xml:space="preserve">    ADDITIONAL DEATH</t>
  </si>
  <si>
    <t>40-011</t>
  </si>
  <si>
    <t xml:space="preserve">    INITIAL MARRIAGE COPY</t>
  </si>
  <si>
    <t>40-012</t>
  </si>
  <si>
    <t xml:space="preserve">    ADDITIONAL MARRIAGE COPY</t>
  </si>
  <si>
    <t>40-999</t>
  </si>
  <si>
    <t xml:space="preserve">    UNCLASSIFIED ME ST Retirement</t>
  </si>
  <si>
    <t>ASSESSING</t>
  </si>
  <si>
    <t>41-003</t>
  </si>
  <si>
    <t xml:space="preserve">     COPIES</t>
  </si>
  <si>
    <t xml:space="preserve">POLICE                                  </t>
  </si>
  <si>
    <t>43-201</t>
  </si>
  <si>
    <t xml:space="preserve">    FINES &amp; PERMITS                       </t>
  </si>
  <si>
    <t>43-202</t>
  </si>
  <si>
    <t xml:space="preserve">    COURT COSTS                           </t>
  </si>
  <si>
    <t>43-203</t>
  </si>
  <si>
    <t xml:space="preserve">    ANIMAL CONTROL</t>
  </si>
  <si>
    <t>43-204</t>
  </si>
  <si>
    <t xml:space="preserve">    SECURITY SYSTEMS                      </t>
  </si>
  <si>
    <t>43-205</t>
  </si>
  <si>
    <t xml:space="preserve">    COPIES</t>
  </si>
  <si>
    <t>43-206</t>
  </si>
  <si>
    <t xml:space="preserve">    OUTSIDE SERVICES                      </t>
  </si>
  <si>
    <t>43-210</t>
  </si>
  <si>
    <t xml:space="preserve">    DISPATCH SERVICES</t>
  </si>
  <si>
    <t>43-440</t>
  </si>
  <si>
    <t xml:space="preserve">    RANGE MAINTENANCE</t>
  </si>
  <si>
    <t>43-023</t>
  </si>
  <si>
    <t xml:space="preserve">    TRANS FROM ANIMAL CONTROL</t>
  </si>
  <si>
    <t>43-106</t>
  </si>
  <si>
    <t xml:space="preserve">FIRE                                    </t>
  </si>
  <si>
    <t>44-301</t>
  </si>
  <si>
    <t xml:space="preserve">    CONTRACTS                             </t>
  </si>
  <si>
    <t>44-302</t>
  </si>
  <si>
    <t xml:space="preserve">    SERVICES                              </t>
  </si>
  <si>
    <t>44-303</t>
  </si>
  <si>
    <t xml:space="preserve">    RENTALS                               </t>
  </si>
  <si>
    <t>44-304</t>
  </si>
  <si>
    <t xml:space="preserve">    HIGHWAY RESPONSE FEE</t>
  </si>
  <si>
    <t>44-305</t>
  </si>
  <si>
    <t xml:space="preserve">    PERMITS</t>
  </si>
  <si>
    <t xml:space="preserve">AMBULANCE                               </t>
  </si>
  <si>
    <t>45-401</t>
  </si>
  <si>
    <t>45-402</t>
  </si>
  <si>
    <t xml:space="preserve">    SERVICES                               </t>
  </si>
  <si>
    <t xml:space="preserve">HEALTH &amp; HUMAN      </t>
  </si>
  <si>
    <t>47-501</t>
  </si>
  <si>
    <t xml:space="preserve">    REIMBURSE , STATE                  </t>
  </si>
  <si>
    <t>CODE ENFORCEMENT</t>
  </si>
  <si>
    <t>48-402</t>
  </si>
  <si>
    <t xml:space="preserve">     BUILDING PERMITS</t>
  </si>
  <si>
    <t>48-403</t>
  </si>
  <si>
    <t xml:space="preserve">     PLUMBING PERMITS</t>
  </si>
  <si>
    <t xml:space="preserve">CEMETERIES                              </t>
  </si>
  <si>
    <t>51-703</t>
  </si>
  <si>
    <t xml:space="preserve">    SALE OF LOTS                          </t>
  </si>
  <si>
    <t>51-704</t>
  </si>
  <si>
    <t xml:space="preserve">    FEES                                  </t>
  </si>
  <si>
    <t>SUBTOTAL</t>
  </si>
  <si>
    <t xml:space="preserve">PUBLIC WORKS                            </t>
  </si>
  <si>
    <t>55-002</t>
  </si>
  <si>
    <t xml:space="preserve">    SERVICES (NATIONAL WEATHER)                </t>
  </si>
  <si>
    <t>55-016</t>
  </si>
  <si>
    <t xml:space="preserve">    WOODLOT HARVESTING</t>
  </si>
  <si>
    <t xml:space="preserve">WASTE DISPOSAL                          </t>
  </si>
  <si>
    <t>69-602</t>
  </si>
  <si>
    <t>Septage Fee</t>
  </si>
  <si>
    <t>69-604</t>
  </si>
  <si>
    <t xml:space="preserve">    SEPTAGE CONT          </t>
  </si>
  <si>
    <t>PARKS &amp; RECREATION/YOUTH</t>
  </si>
  <si>
    <t>75-501</t>
  </si>
  <si>
    <t xml:space="preserve">    REVENUE </t>
  </si>
  <si>
    <t>75-514</t>
  </si>
  <si>
    <t xml:space="preserve">    BASKETBALL</t>
  </si>
  <si>
    <t>75-512</t>
  </si>
  <si>
    <t xml:space="preserve">    MACHINE FUNDS</t>
  </si>
  <si>
    <t>75-522</t>
  </si>
  <si>
    <t xml:space="preserve">    GAME ROOM</t>
  </si>
  <si>
    <t>PARKS &amp; RECREATION/ADULT</t>
  </si>
  <si>
    <t>76-501</t>
  </si>
  <si>
    <t xml:space="preserve">    ADULT PROGRAM</t>
  </si>
  <si>
    <t>76-502</t>
  </si>
  <si>
    <t>PARKS &amp; RECREATION/ARENA</t>
  </si>
  <si>
    <t>78-502</t>
  </si>
  <si>
    <t xml:space="preserve">    ICE RENTALS</t>
  </si>
  <si>
    <t>78-503</t>
  </si>
  <si>
    <t xml:space="preserve">    CONCESSION</t>
  </si>
  <si>
    <t>78-504</t>
  </si>
  <si>
    <t xml:space="preserve">   SKATE RENTAL</t>
  </si>
  <si>
    <t>78-505</t>
  </si>
  <si>
    <t xml:space="preserve">   SKATE SUPPLIES</t>
  </si>
  <si>
    <t>78-508</t>
  </si>
  <si>
    <t xml:space="preserve">   SODA MACHINE</t>
  </si>
  <si>
    <t>78-509</t>
  </si>
  <si>
    <t xml:space="preserve">   ROOM RENTAL</t>
  </si>
  <si>
    <t>78-510</t>
  </si>
  <si>
    <t xml:space="preserve">   SKATE SHARPENING</t>
  </si>
  <si>
    <t>78-521</t>
  </si>
  <si>
    <t xml:space="preserve">   BANNER ADS</t>
  </si>
  <si>
    <t>78-522</t>
  </si>
  <si>
    <t xml:space="preserve">   ADULT SKATE</t>
  </si>
  <si>
    <t>78-523</t>
  </si>
  <si>
    <t xml:space="preserve">   STUDENTSKATE</t>
  </si>
  <si>
    <t>PARKS &amp; RECREATION/GMB</t>
  </si>
  <si>
    <t>80-501</t>
  </si>
  <si>
    <t xml:space="preserve">   REVENUE</t>
  </si>
  <si>
    <t>80-502</t>
  </si>
  <si>
    <t xml:space="preserve">   RENTALS</t>
  </si>
  <si>
    <t>80-503</t>
  </si>
  <si>
    <t xml:space="preserve">   CONCESSIONS</t>
  </si>
  <si>
    <t>80-509</t>
  </si>
  <si>
    <t xml:space="preserve">   SUMMER RENTALS</t>
  </si>
  <si>
    <t>AIRPORT</t>
  </si>
  <si>
    <t>83-001</t>
  </si>
  <si>
    <t xml:space="preserve">   HANGAR RENT</t>
  </si>
  <si>
    <t>83-003</t>
  </si>
  <si>
    <t xml:space="preserve">   F.A.A. RENT</t>
  </si>
  <si>
    <t>83-004</t>
  </si>
  <si>
    <t xml:space="preserve">    LEASE</t>
  </si>
  <si>
    <t>83-010</t>
  </si>
  <si>
    <t xml:space="preserve">    AVIATION FUEL</t>
  </si>
  <si>
    <t>83-011</t>
  </si>
  <si>
    <t xml:space="preserve">    JET A</t>
  </si>
  <si>
    <t>83-012</t>
  </si>
  <si>
    <t xml:space="preserve">    MISC. SALES</t>
  </si>
  <si>
    <t>83-013</t>
  </si>
  <si>
    <t xml:space="preserve">    AIRPORT RESERVE</t>
  </si>
  <si>
    <t>83-015</t>
  </si>
  <si>
    <t>83-016</t>
  </si>
  <si>
    <t xml:space="preserve">    CARES RELIEF</t>
  </si>
  <si>
    <t>FUND BALANCE ESTIMATE</t>
  </si>
  <si>
    <t xml:space="preserve">     TOTAL REVENUES                     </t>
  </si>
  <si>
    <t xml:space="preserve"> </t>
  </si>
  <si>
    <t>40-014</t>
  </si>
  <si>
    <t xml:space="preserve">    CASH OV/SHORT</t>
  </si>
  <si>
    <t>76-519</t>
  </si>
  <si>
    <t xml:space="preserve">    AEROBICS</t>
  </si>
  <si>
    <t>Recommendations</t>
  </si>
  <si>
    <t>48-404</t>
  </si>
  <si>
    <t xml:space="preserve">     RELATED REV</t>
  </si>
  <si>
    <t>55-003</t>
  </si>
  <si>
    <t xml:space="preserve">     PERMIT</t>
  </si>
  <si>
    <t>Final Budget</t>
  </si>
  <si>
    <t>78-507</t>
  </si>
  <si>
    <t xml:space="preserve">    COMMUN ROOM RENTAL</t>
  </si>
  <si>
    <t>78-525</t>
  </si>
  <si>
    <t>78-526</t>
  </si>
  <si>
    <t xml:space="preserve">    ARENA RENTAL</t>
  </si>
  <si>
    <t>31-209</t>
  </si>
  <si>
    <t xml:space="preserve">    STABILIZATION REIMB</t>
  </si>
  <si>
    <t>TIF Funded</t>
  </si>
  <si>
    <t>TOWN OF HOULTON - 2026 REVENUE BUDGET</t>
  </si>
  <si>
    <t>As of 10/31/25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</si>
</sst>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;@"/>
    <numFmt numFmtId="165" formatCode="0.0%"/>
    <numFmt numFmtId="166" formatCode="&quot;$&quot;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2"/>
      <name val="Arial"/>
      <family val="2"/>
    </font>
    <font>
      <b/>
      <sz val="12"/>
      <color indexed="62"/>
      <name val="Arial Narrow"/>
      <family val="2"/>
    </font>
    <font>
      <b/>
      <sz val="12"/>
      <color indexed="12"/>
      <name val="Arial Narrow"/>
      <family val="2"/>
    </font>
    <font>
      <sz val="12"/>
      <name val="Arial Narrow"/>
      <family val="2"/>
    </font>
    <font>
      <b/>
      <sz val="16"/>
      <color rgb="FFFF0000"/>
      <name val="Arial Narrow"/>
      <family val="2"/>
    </font>
    <font>
      <b/>
      <u/>
      <sz val="12"/>
      <name val="Arial Narrow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gray125">
        <bgColor theme="7" tint="0.79998168889431442"/>
      </patternFill>
    </fill>
    <fill>
      <patternFill patternType="gray125"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1" applyAlignment="1">
      <alignment wrapText="1"/>
    </xf>
    <xf numFmtId="0" fontId="3" fillId="0" borderId="0" xfId="1" applyFont="1"/>
    <xf numFmtId="38" fontId="5" fillId="0" borderId="0" xfId="1" applyNumberFormat="1" applyFont="1" applyAlignment="1">
      <alignment horizontal="center"/>
    </xf>
    <xf numFmtId="14" fontId="5" fillId="0" borderId="0" xfId="1" applyNumberFormat="1" applyFont="1" applyAlignment="1">
      <alignment horizontal="center"/>
    </xf>
    <xf numFmtId="0" fontId="3" fillId="0" borderId="0" xfId="1" applyFont="1" applyAlignment="1">
      <alignment horizontal="right"/>
    </xf>
    <xf numFmtId="0" fontId="6" fillId="0" borderId="0" xfId="1" applyFont="1"/>
    <xf numFmtId="14" fontId="7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38" fontId="2" fillId="0" borderId="0" xfId="1" applyNumberFormat="1" applyFont="1" applyAlignment="1">
      <alignment horizontal="center"/>
    </xf>
    <xf numFmtId="0" fontId="2" fillId="1" borderId="1" xfId="1" applyFont="1" applyFill="1" applyBorder="1" applyAlignment="1">
      <alignment horizontal="center"/>
    </xf>
    <xf numFmtId="0" fontId="8" fillId="1" borderId="1" xfId="1" applyFont="1" applyFill="1" applyBorder="1" applyAlignment="1">
      <alignment horizontal="center"/>
    </xf>
    <xf numFmtId="0" fontId="8" fillId="1" borderId="2" xfId="1" applyFont="1" applyFill="1" applyBorder="1" applyAlignment="1">
      <alignment horizontal="center"/>
    </xf>
    <xf numFmtId="0" fontId="8" fillId="1" borderId="3" xfId="1" applyFont="1" applyFill="1" applyBorder="1" applyAlignment="1">
      <alignment horizontal="center"/>
    </xf>
    <xf numFmtId="38" fontId="2" fillId="1" borderId="3" xfId="1" applyNumberFormat="1" applyFont="1" applyFill="1" applyBorder="1" applyAlignment="1">
      <alignment horizontal="center"/>
    </xf>
    <xf numFmtId="164" fontId="2" fillId="1" borderId="3" xfId="1" applyNumberFormat="1" applyFont="1" applyFill="1" applyBorder="1" applyAlignment="1">
      <alignment horizontal="center"/>
    </xf>
    <xf numFmtId="0" fontId="2" fillId="1" borderId="3" xfId="1" applyFont="1" applyFill="1" applyBorder="1" applyAlignment="1">
      <alignment horizontal="center"/>
    </xf>
    <xf numFmtId="0" fontId="2" fillId="1" borderId="4" xfId="1" applyFont="1" applyFill="1" applyBorder="1" applyAlignment="1">
      <alignment horizontal="center"/>
    </xf>
    <xf numFmtId="0" fontId="2" fillId="0" borderId="5" xfId="1" applyFont="1" applyBorder="1" applyAlignment="1">
      <alignment horizontal="left"/>
    </xf>
    <xf numFmtId="0" fontId="2" fillId="0" borderId="6" xfId="1" applyFont="1" applyBorder="1"/>
    <xf numFmtId="165" fontId="6" fillId="0" borderId="7" xfId="1" applyNumberFormat="1" applyFont="1" applyBorder="1"/>
    <xf numFmtId="166" fontId="6" fillId="0" borderId="8" xfId="1" applyNumberFormat="1" applyFont="1" applyBorder="1"/>
    <xf numFmtId="0" fontId="6" fillId="0" borderId="9" xfId="1" applyFont="1" applyBorder="1" applyAlignment="1">
      <alignment horizontal="left"/>
    </xf>
    <xf numFmtId="0" fontId="6" fillId="0" borderId="10" xfId="1" applyFont="1" applyBorder="1"/>
    <xf numFmtId="3" fontId="6" fillId="0" borderId="11" xfId="1" applyNumberFormat="1" applyFont="1" applyBorder="1"/>
    <xf numFmtId="166" fontId="6" fillId="0" borderId="7" xfId="1" applyNumberFormat="1" applyFont="1" applyBorder="1"/>
    <xf numFmtId="166" fontId="6" fillId="0" borderId="0" xfId="1" applyNumberFormat="1" applyFont="1" applyAlignment="1">
      <alignment horizontal="right"/>
    </xf>
    <xf numFmtId="166" fontId="6" fillId="0" borderId="0" xfId="1" applyNumberFormat="1" applyFont="1"/>
    <xf numFmtId="3" fontId="6" fillId="0" borderId="0" xfId="1" applyNumberFormat="1" applyFont="1"/>
    <xf numFmtId="3" fontId="3" fillId="0" borderId="0" xfId="2" applyNumberFormat="1" applyFont="1"/>
    <xf numFmtId="3" fontId="3" fillId="0" borderId="0" xfId="1" applyNumberFormat="1" applyFont="1"/>
    <xf numFmtId="0" fontId="2" fillId="1" borderId="12" xfId="1" applyFont="1" applyFill="1" applyBorder="1" applyAlignment="1">
      <alignment horizontal="left"/>
    </xf>
    <xf numFmtId="0" fontId="2" fillId="1" borderId="13" xfId="1" applyFont="1" applyFill="1" applyBorder="1" applyAlignment="1">
      <alignment horizontal="right"/>
    </xf>
    <xf numFmtId="3" fontId="2" fillId="1" borderId="13" xfId="1" applyNumberFormat="1" applyFont="1" applyFill="1" applyBorder="1"/>
    <xf numFmtId="166" fontId="2" fillId="1" borderId="13" xfId="1" applyNumberFormat="1" applyFont="1" applyFill="1" applyBorder="1"/>
    <xf numFmtId="0" fontId="6" fillId="0" borderId="14" xfId="1" applyFont="1" applyBorder="1" applyAlignment="1">
      <alignment horizontal="left"/>
    </xf>
    <xf numFmtId="0" fontId="6" fillId="0" borderId="11" xfId="1" applyFont="1" applyBorder="1"/>
    <xf numFmtId="0" fontId="2" fillId="1" borderId="15" xfId="1" applyFont="1" applyFill="1" applyBorder="1" applyAlignment="1">
      <alignment horizontal="left"/>
    </xf>
    <xf numFmtId="0" fontId="2" fillId="1" borderId="12" xfId="1" applyFont="1" applyFill="1" applyBorder="1" applyAlignment="1">
      <alignment horizontal="right"/>
    </xf>
    <xf numFmtId="3" fontId="2" fillId="1" borderId="13" xfId="1" applyNumberFormat="1" applyFont="1" applyFill="1" applyBorder="1" applyAlignment="1">
      <alignment horizontal="right"/>
    </xf>
    <xf numFmtId="166" fontId="2" fillId="1" borderId="13" xfId="1" applyNumberFormat="1" applyFont="1" applyFill="1" applyBorder="1" applyAlignment="1">
      <alignment horizontal="right"/>
    </xf>
    <xf numFmtId="3" fontId="6" fillId="2" borderId="0" xfId="1" applyNumberFormat="1" applyFont="1" applyFill="1"/>
    <xf numFmtId="0" fontId="6" fillId="0" borderId="5" xfId="1" applyFont="1" applyBorder="1" applyAlignment="1">
      <alignment horizontal="left"/>
    </xf>
    <xf numFmtId="0" fontId="6" fillId="0" borderId="6" xfId="1" applyFont="1" applyBorder="1"/>
    <xf numFmtId="0" fontId="6" fillId="0" borderId="17" xfId="1" applyFont="1" applyBorder="1" applyAlignment="1">
      <alignment horizontal="left"/>
    </xf>
    <xf numFmtId="0" fontId="6" fillId="0" borderId="18" xfId="1" applyFont="1" applyBorder="1"/>
    <xf numFmtId="3" fontId="6" fillId="0" borderId="18" xfId="1" applyNumberFormat="1" applyFont="1" applyBorder="1"/>
    <xf numFmtId="166" fontId="6" fillId="0" borderId="19" xfId="1" applyNumberFormat="1" applyFont="1" applyBorder="1"/>
    <xf numFmtId="3" fontId="3" fillId="0" borderId="0" xfId="2" applyNumberFormat="1" applyFont="1" applyFill="1"/>
    <xf numFmtId="0" fontId="6" fillId="2" borderId="18" xfId="1" applyFont="1" applyFill="1" applyBorder="1"/>
    <xf numFmtId="166" fontId="6" fillId="2" borderId="0" xfId="1" applyNumberFormat="1" applyFont="1" applyFill="1" applyAlignment="1">
      <alignment horizontal="right"/>
    </xf>
    <xf numFmtId="0" fontId="2" fillId="0" borderId="9" xfId="1" applyFont="1" applyBorder="1" applyAlignment="1">
      <alignment horizontal="left"/>
    </xf>
    <xf numFmtId="0" fontId="2" fillId="0" borderId="10" xfId="1" applyFont="1" applyBorder="1"/>
    <xf numFmtId="0" fontId="2" fillId="1" borderId="13" xfId="1" applyFont="1" applyFill="1" applyBorder="1" applyAlignment="1">
      <alignment horizontal="center"/>
    </xf>
    <xf numFmtId="0" fontId="2" fillId="1" borderId="17" xfId="1" applyFont="1" applyFill="1" applyBorder="1" applyAlignment="1">
      <alignment horizontal="left"/>
    </xf>
    <xf numFmtId="0" fontId="2" fillId="0" borderId="18" xfId="1" applyFont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10" xfId="1" applyFont="1" applyFill="1" applyBorder="1"/>
    <xf numFmtId="166" fontId="6" fillId="2" borderId="7" xfId="1" applyNumberFormat="1" applyFont="1" applyFill="1" applyBorder="1"/>
    <xf numFmtId="166" fontId="6" fillId="2" borderId="0" xfId="1" applyNumberFormat="1" applyFont="1" applyFill="1"/>
    <xf numFmtId="3" fontId="3" fillId="2" borderId="0" xfId="2" applyNumberFormat="1" applyFont="1" applyFill="1"/>
    <xf numFmtId="0" fontId="3" fillId="2" borderId="0" xfId="1" applyFont="1" applyFill="1"/>
    <xf numFmtId="0" fontId="2" fillId="0" borderId="14" xfId="1" applyFont="1" applyBorder="1" applyAlignment="1">
      <alignment horizontal="left"/>
    </xf>
    <xf numFmtId="0" fontId="2" fillId="0" borderId="11" xfId="1" applyFont="1" applyBorder="1"/>
    <xf numFmtId="3" fontId="2" fillId="0" borderId="11" xfId="1" applyNumberFormat="1" applyFont="1" applyBorder="1"/>
    <xf numFmtId="166" fontId="2" fillId="0" borderId="7" xfId="1" applyNumberFormat="1" applyFont="1" applyBorder="1"/>
    <xf numFmtId="166" fontId="2" fillId="0" borderId="0" xfId="1" applyNumberFormat="1" applyFont="1" applyAlignment="1">
      <alignment horizontal="right"/>
    </xf>
    <xf numFmtId="166" fontId="2" fillId="0" borderId="0" xfId="1" applyNumberFormat="1" applyFont="1"/>
    <xf numFmtId="3" fontId="2" fillId="0" borderId="0" xfId="1" applyNumberFormat="1" applyFont="1"/>
    <xf numFmtId="0" fontId="9" fillId="0" borderId="0" xfId="1" applyFont="1"/>
    <xf numFmtId="0" fontId="6" fillId="0" borderId="0" xfId="1" applyFont="1" applyAlignment="1">
      <alignment horizontal="left"/>
    </xf>
    <xf numFmtId="0" fontId="6" fillId="0" borderId="18" xfId="1" applyFont="1" applyBorder="1" applyAlignment="1">
      <alignment horizontal="left"/>
    </xf>
    <xf numFmtId="0" fontId="2" fillId="0" borderId="18" xfId="1" applyFont="1" applyBorder="1"/>
    <xf numFmtId="0" fontId="2" fillId="1" borderId="13" xfId="1" applyFont="1" applyFill="1" applyBorder="1"/>
    <xf numFmtId="38" fontId="6" fillId="0" borderId="0" xfId="1" applyNumberFormat="1" applyFont="1"/>
    <xf numFmtId="166" fontId="3" fillId="0" borderId="0" xfId="1" applyNumberFormat="1" applyFont="1" applyAlignment="1">
      <alignment horizontal="right"/>
    </xf>
    <xf numFmtId="166" fontId="3" fillId="0" borderId="0" xfId="1" applyNumberFormat="1" applyFont="1"/>
    <xf numFmtId="0" fontId="3" fillId="3" borderId="0" xfId="1" applyFont="1" applyFill="1"/>
    <xf numFmtId="0" fontId="8" fillId="4" borderId="1" xfId="1" applyFont="1" applyFill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3" fontId="3" fillId="3" borderId="0" xfId="1" applyNumberFormat="1" applyFont="1" applyFill="1"/>
    <xf numFmtId="166" fontId="2" fillId="4" borderId="13" xfId="1" applyNumberFormat="1" applyFont="1" applyFill="1" applyBorder="1"/>
    <xf numFmtId="3" fontId="2" fillId="4" borderId="13" xfId="1" applyNumberFormat="1" applyFont="1" applyFill="1" applyBorder="1"/>
    <xf numFmtId="3" fontId="3" fillId="3" borderId="16" xfId="1" applyNumberFormat="1" applyFont="1" applyFill="1" applyBorder="1"/>
    <xf numFmtId="3" fontId="3" fillId="3" borderId="0" xfId="2" applyNumberFormat="1" applyFont="1" applyFill="1"/>
    <xf numFmtId="0" fontId="9" fillId="3" borderId="0" xfId="1" applyFont="1" applyFill="1"/>
    <xf numFmtId="3" fontId="2" fillId="5" borderId="13" xfId="1" applyNumberFormat="1" applyFont="1" applyFill="1" applyBorder="1"/>
    <xf numFmtId="166" fontId="2" fillId="5" borderId="13" xfId="1" applyNumberFormat="1" applyFont="1" applyFill="1" applyBorder="1"/>
    <xf numFmtId="166" fontId="2" fillId="5" borderId="13" xfId="1" applyNumberFormat="1" applyFont="1" applyFill="1" applyBorder="1" applyAlignment="1">
      <alignment horizontal="right"/>
    </xf>
    <xf numFmtId="0" fontId="3" fillId="6" borderId="0" xfId="1" applyFont="1" applyFill="1"/>
    <xf numFmtId="0" fontId="8" fillId="6" borderId="1" xfId="1" applyFont="1" applyFill="1" applyBorder="1" applyAlignment="1">
      <alignment horizontal="center"/>
    </xf>
    <xf numFmtId="0" fontId="2" fillId="6" borderId="3" xfId="1" applyFont="1" applyFill="1" applyBorder="1" applyAlignment="1">
      <alignment horizontal="center"/>
    </xf>
    <xf numFmtId="3" fontId="3" fillId="6" borderId="0" xfId="1" applyNumberFormat="1" applyFont="1" applyFill="1"/>
    <xf numFmtId="166" fontId="2" fillId="6" borderId="13" xfId="1" applyNumberFormat="1" applyFont="1" applyFill="1" applyBorder="1"/>
    <xf numFmtId="3" fontId="2" fillId="6" borderId="13" xfId="1" applyNumberFormat="1" applyFont="1" applyFill="1" applyBorder="1"/>
    <xf numFmtId="3" fontId="3" fillId="6" borderId="16" xfId="1" applyNumberFormat="1" applyFont="1" applyFill="1" applyBorder="1"/>
    <xf numFmtId="3" fontId="3" fillId="6" borderId="0" xfId="2" applyNumberFormat="1" applyFont="1" applyFill="1"/>
    <xf numFmtId="166" fontId="2" fillId="6" borderId="13" xfId="1" applyNumberFormat="1" applyFont="1" applyFill="1" applyBorder="1" applyAlignment="1">
      <alignment horizontal="right"/>
    </xf>
    <xf numFmtId="0" fontId="9" fillId="6" borderId="0" xfId="1" applyFont="1" applyFill="1"/>
    <xf numFmtId="166" fontId="2" fillId="4" borderId="13" xfId="1" applyNumberFormat="1" applyFont="1" applyFill="1" applyBorder="1" applyAlignment="1">
      <alignment horizontal="right"/>
    </xf>
    <xf numFmtId="0" fontId="3" fillId="7" borderId="0" xfId="1" applyFont="1" applyFill="1"/>
    <xf numFmtId="0" fontId="8" fillId="5" borderId="1" xfId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3" fontId="3" fillId="7" borderId="0" xfId="1" applyNumberFormat="1" applyFont="1" applyFill="1"/>
    <xf numFmtId="3" fontId="3" fillId="7" borderId="16" xfId="1" applyNumberFormat="1" applyFont="1" applyFill="1" applyBorder="1"/>
    <xf numFmtId="3" fontId="3" fillId="7" borderId="0" xfId="2" applyNumberFormat="1" applyFont="1" applyFill="1"/>
    <xf numFmtId="0" fontId="9" fillId="7" borderId="0" xfId="1" applyFont="1" applyFill="1"/>
    <xf numFmtId="0" fontId="6" fillId="0" borderId="20" xfId="1" applyFont="1" applyBorder="1" applyAlignment="1">
      <alignment horizontal="left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0" fontId="1" fillId="0" borderId="0" xfId="1" applyAlignment="1">
      <alignment wrapText="1"/>
    </xf>
    <xf numFmtId="0" fontId="4" fillId="0" borderId="0" xfId="1" applyFont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61"/>
  <sheetViews>
    <sheetView tabSelected="1" topLeftCell="A132" workbookViewId="0">
      <selection activeCell="W1" sqref="W1:X1048576"/>
    </sheetView>
  </sheetViews>
  <sheetFormatPr defaultRowHeight="15.75" x14ac:dyDescent="0.25"/>
  <cols>
    <col min="1" max="1" width="8.5703125" style="2" bestFit="1" customWidth="1"/>
    <col min="2" max="2" width="43.42578125" style="2" bestFit="1" customWidth="1"/>
    <col min="3" max="3" width="15.7109375" style="2" hidden="1" customWidth="1"/>
    <col min="4" max="4" width="19.140625" style="2" hidden="1" customWidth="1"/>
    <col min="5" max="5" width="18.85546875" style="5" hidden="1" customWidth="1"/>
    <col min="6" max="6" width="18.140625" style="2" hidden="1" customWidth="1"/>
    <col min="7" max="8" width="20.42578125" style="2" hidden="1" customWidth="1"/>
    <col min="9" max="9" width="16" style="2" hidden="1" customWidth="1"/>
    <col min="10" max="10" width="16.85546875" style="2" hidden="1" customWidth="1"/>
    <col min="11" max="11" width="17" style="2" hidden="1" customWidth="1"/>
    <col min="12" max="13" width="15.42578125" style="6" hidden="1" customWidth="1"/>
    <col min="14" max="15" width="17.5703125" style="6" hidden="1" customWidth="1"/>
    <col min="16" max="16" width="16.5703125" style="2" hidden="1" customWidth="1"/>
    <col min="17" max="17" width="14.42578125" style="2" hidden="1" customWidth="1"/>
    <col min="18" max="18" width="17" style="2" hidden="1" customWidth="1"/>
    <col min="19" max="19" width="18" style="2" hidden="1" customWidth="1"/>
    <col min="20" max="20" width="17.28515625" style="2" hidden="1" customWidth="1"/>
    <col min="21" max="21" width="15.85546875" style="2" hidden="1" customWidth="1"/>
    <col min="22" max="22" width="14.85546875" style="2" hidden="1" customWidth="1"/>
    <col min="23" max="23" width="13.7109375" style="2" hidden="1" customWidth="1"/>
    <col min="24" max="24" width="12.140625" style="2" hidden="1" customWidth="1"/>
    <col min="25" max="25" width="11.85546875" style="2" customWidth="1"/>
    <col min="26" max="28" width="15.42578125" style="2" customWidth="1"/>
    <col min="29" max="29" width="18.28515625" style="77" customWidth="1"/>
    <col min="30" max="30" width="0.85546875" style="89" hidden="1" customWidth="1"/>
    <col min="31" max="31" width="20.140625" style="100" customWidth="1"/>
    <col min="32" max="263" width="9.140625" style="2"/>
    <col min="264" max="264" width="8.5703125" style="2" bestFit="1" customWidth="1"/>
    <col min="265" max="265" width="41.7109375" style="2" bestFit="1" customWidth="1"/>
    <col min="266" max="278" width="0" style="2" hidden="1" customWidth="1"/>
    <col min="279" max="279" width="16.5703125" style="2" bestFit="1" customWidth="1"/>
    <col min="280" max="280" width="0" style="2" hidden="1" customWidth="1"/>
    <col min="281" max="281" width="17" style="2" bestFit="1" customWidth="1"/>
    <col min="282" max="282" width="17.42578125" style="2" bestFit="1" customWidth="1"/>
    <col min="283" max="284" width="17.42578125" style="2" customWidth="1"/>
    <col min="285" max="285" width="17.42578125" style="2" bestFit="1" customWidth="1"/>
    <col min="286" max="519" width="9.140625" style="2"/>
    <col min="520" max="520" width="8.5703125" style="2" bestFit="1" customWidth="1"/>
    <col min="521" max="521" width="41.7109375" style="2" bestFit="1" customWidth="1"/>
    <col min="522" max="534" width="0" style="2" hidden="1" customWidth="1"/>
    <col min="535" max="535" width="16.5703125" style="2" bestFit="1" customWidth="1"/>
    <col min="536" max="536" width="0" style="2" hidden="1" customWidth="1"/>
    <col min="537" max="537" width="17" style="2" bestFit="1" customWidth="1"/>
    <col min="538" max="538" width="17.42578125" style="2" bestFit="1" customWidth="1"/>
    <col min="539" max="540" width="17.42578125" style="2" customWidth="1"/>
    <col min="541" max="541" width="17.42578125" style="2" bestFit="1" customWidth="1"/>
    <col min="542" max="775" width="9.140625" style="2"/>
    <col min="776" max="776" width="8.5703125" style="2" bestFit="1" customWidth="1"/>
    <col min="777" max="777" width="41.7109375" style="2" bestFit="1" customWidth="1"/>
    <col min="778" max="790" width="0" style="2" hidden="1" customWidth="1"/>
    <col min="791" max="791" width="16.5703125" style="2" bestFit="1" customWidth="1"/>
    <col min="792" max="792" width="0" style="2" hidden="1" customWidth="1"/>
    <col min="793" max="793" width="17" style="2" bestFit="1" customWidth="1"/>
    <col min="794" max="794" width="17.42578125" style="2" bestFit="1" customWidth="1"/>
    <col min="795" max="796" width="17.42578125" style="2" customWidth="1"/>
    <col min="797" max="797" width="17.42578125" style="2" bestFit="1" customWidth="1"/>
    <col min="798" max="1031" width="9.140625" style="2"/>
    <col min="1032" max="1032" width="8.5703125" style="2" bestFit="1" customWidth="1"/>
    <col min="1033" max="1033" width="41.7109375" style="2" bestFit="1" customWidth="1"/>
    <col min="1034" max="1046" width="0" style="2" hidden="1" customWidth="1"/>
    <col min="1047" max="1047" width="16.5703125" style="2" bestFit="1" customWidth="1"/>
    <col min="1048" max="1048" width="0" style="2" hidden="1" customWidth="1"/>
    <col min="1049" max="1049" width="17" style="2" bestFit="1" customWidth="1"/>
    <col min="1050" max="1050" width="17.42578125" style="2" bestFit="1" customWidth="1"/>
    <col min="1051" max="1052" width="17.42578125" style="2" customWidth="1"/>
    <col min="1053" max="1053" width="17.42578125" style="2" bestFit="1" customWidth="1"/>
    <col min="1054" max="1287" width="9.140625" style="2"/>
    <col min="1288" max="1288" width="8.5703125" style="2" bestFit="1" customWidth="1"/>
    <col min="1289" max="1289" width="41.7109375" style="2" bestFit="1" customWidth="1"/>
    <col min="1290" max="1302" width="0" style="2" hidden="1" customWidth="1"/>
    <col min="1303" max="1303" width="16.5703125" style="2" bestFit="1" customWidth="1"/>
    <col min="1304" max="1304" width="0" style="2" hidden="1" customWidth="1"/>
    <col min="1305" max="1305" width="17" style="2" bestFit="1" customWidth="1"/>
    <col min="1306" max="1306" width="17.42578125" style="2" bestFit="1" customWidth="1"/>
    <col min="1307" max="1308" width="17.42578125" style="2" customWidth="1"/>
    <col min="1309" max="1309" width="17.42578125" style="2" bestFit="1" customWidth="1"/>
    <col min="1310" max="1543" width="9.140625" style="2"/>
    <col min="1544" max="1544" width="8.5703125" style="2" bestFit="1" customWidth="1"/>
    <col min="1545" max="1545" width="41.7109375" style="2" bestFit="1" customWidth="1"/>
    <col min="1546" max="1558" width="0" style="2" hidden="1" customWidth="1"/>
    <col min="1559" max="1559" width="16.5703125" style="2" bestFit="1" customWidth="1"/>
    <col min="1560" max="1560" width="0" style="2" hidden="1" customWidth="1"/>
    <col min="1561" max="1561" width="17" style="2" bestFit="1" customWidth="1"/>
    <col min="1562" max="1562" width="17.42578125" style="2" bestFit="1" customWidth="1"/>
    <col min="1563" max="1564" width="17.42578125" style="2" customWidth="1"/>
    <col min="1565" max="1565" width="17.42578125" style="2" bestFit="1" customWidth="1"/>
    <col min="1566" max="1799" width="9.140625" style="2"/>
    <col min="1800" max="1800" width="8.5703125" style="2" bestFit="1" customWidth="1"/>
    <col min="1801" max="1801" width="41.7109375" style="2" bestFit="1" customWidth="1"/>
    <col min="1802" max="1814" width="0" style="2" hidden="1" customWidth="1"/>
    <col min="1815" max="1815" width="16.5703125" style="2" bestFit="1" customWidth="1"/>
    <col min="1816" max="1816" width="0" style="2" hidden="1" customWidth="1"/>
    <col min="1817" max="1817" width="17" style="2" bestFit="1" customWidth="1"/>
    <col min="1818" max="1818" width="17.42578125" style="2" bestFit="1" customWidth="1"/>
    <col min="1819" max="1820" width="17.42578125" style="2" customWidth="1"/>
    <col min="1821" max="1821" width="17.42578125" style="2" bestFit="1" customWidth="1"/>
    <col min="1822" max="2055" width="9.140625" style="2"/>
    <col min="2056" max="2056" width="8.5703125" style="2" bestFit="1" customWidth="1"/>
    <col min="2057" max="2057" width="41.7109375" style="2" bestFit="1" customWidth="1"/>
    <col min="2058" max="2070" width="0" style="2" hidden="1" customWidth="1"/>
    <col min="2071" max="2071" width="16.5703125" style="2" bestFit="1" customWidth="1"/>
    <col min="2072" max="2072" width="0" style="2" hidden="1" customWidth="1"/>
    <col min="2073" max="2073" width="17" style="2" bestFit="1" customWidth="1"/>
    <col min="2074" max="2074" width="17.42578125" style="2" bestFit="1" customWidth="1"/>
    <col min="2075" max="2076" width="17.42578125" style="2" customWidth="1"/>
    <col min="2077" max="2077" width="17.42578125" style="2" bestFit="1" customWidth="1"/>
    <col min="2078" max="2311" width="9.140625" style="2"/>
    <col min="2312" max="2312" width="8.5703125" style="2" bestFit="1" customWidth="1"/>
    <col min="2313" max="2313" width="41.7109375" style="2" bestFit="1" customWidth="1"/>
    <col min="2314" max="2326" width="0" style="2" hidden="1" customWidth="1"/>
    <col min="2327" max="2327" width="16.5703125" style="2" bestFit="1" customWidth="1"/>
    <col min="2328" max="2328" width="0" style="2" hidden="1" customWidth="1"/>
    <col min="2329" max="2329" width="17" style="2" bestFit="1" customWidth="1"/>
    <col min="2330" max="2330" width="17.42578125" style="2" bestFit="1" customWidth="1"/>
    <col min="2331" max="2332" width="17.42578125" style="2" customWidth="1"/>
    <col min="2333" max="2333" width="17.42578125" style="2" bestFit="1" customWidth="1"/>
    <col min="2334" max="2567" width="9.140625" style="2"/>
    <col min="2568" max="2568" width="8.5703125" style="2" bestFit="1" customWidth="1"/>
    <col min="2569" max="2569" width="41.7109375" style="2" bestFit="1" customWidth="1"/>
    <col min="2570" max="2582" width="0" style="2" hidden="1" customWidth="1"/>
    <col min="2583" max="2583" width="16.5703125" style="2" bestFit="1" customWidth="1"/>
    <col min="2584" max="2584" width="0" style="2" hidden="1" customWidth="1"/>
    <col min="2585" max="2585" width="17" style="2" bestFit="1" customWidth="1"/>
    <col min="2586" max="2586" width="17.42578125" style="2" bestFit="1" customWidth="1"/>
    <col min="2587" max="2588" width="17.42578125" style="2" customWidth="1"/>
    <col min="2589" max="2589" width="17.42578125" style="2" bestFit="1" customWidth="1"/>
    <col min="2590" max="2823" width="9.140625" style="2"/>
    <col min="2824" max="2824" width="8.5703125" style="2" bestFit="1" customWidth="1"/>
    <col min="2825" max="2825" width="41.7109375" style="2" bestFit="1" customWidth="1"/>
    <col min="2826" max="2838" width="0" style="2" hidden="1" customWidth="1"/>
    <col min="2839" max="2839" width="16.5703125" style="2" bestFit="1" customWidth="1"/>
    <col min="2840" max="2840" width="0" style="2" hidden="1" customWidth="1"/>
    <col min="2841" max="2841" width="17" style="2" bestFit="1" customWidth="1"/>
    <col min="2842" max="2842" width="17.42578125" style="2" bestFit="1" customWidth="1"/>
    <col min="2843" max="2844" width="17.42578125" style="2" customWidth="1"/>
    <col min="2845" max="2845" width="17.42578125" style="2" bestFit="1" customWidth="1"/>
    <col min="2846" max="3079" width="9.140625" style="2"/>
    <col min="3080" max="3080" width="8.5703125" style="2" bestFit="1" customWidth="1"/>
    <col min="3081" max="3081" width="41.7109375" style="2" bestFit="1" customWidth="1"/>
    <col min="3082" max="3094" width="0" style="2" hidden="1" customWidth="1"/>
    <col min="3095" max="3095" width="16.5703125" style="2" bestFit="1" customWidth="1"/>
    <col min="3096" max="3096" width="0" style="2" hidden="1" customWidth="1"/>
    <col min="3097" max="3097" width="17" style="2" bestFit="1" customWidth="1"/>
    <col min="3098" max="3098" width="17.42578125" style="2" bestFit="1" customWidth="1"/>
    <col min="3099" max="3100" width="17.42578125" style="2" customWidth="1"/>
    <col min="3101" max="3101" width="17.42578125" style="2" bestFit="1" customWidth="1"/>
    <col min="3102" max="3335" width="9.140625" style="2"/>
    <col min="3336" max="3336" width="8.5703125" style="2" bestFit="1" customWidth="1"/>
    <col min="3337" max="3337" width="41.7109375" style="2" bestFit="1" customWidth="1"/>
    <col min="3338" max="3350" width="0" style="2" hidden="1" customWidth="1"/>
    <col min="3351" max="3351" width="16.5703125" style="2" bestFit="1" customWidth="1"/>
    <col min="3352" max="3352" width="0" style="2" hidden="1" customWidth="1"/>
    <col min="3353" max="3353" width="17" style="2" bestFit="1" customWidth="1"/>
    <col min="3354" max="3354" width="17.42578125" style="2" bestFit="1" customWidth="1"/>
    <col min="3355" max="3356" width="17.42578125" style="2" customWidth="1"/>
    <col min="3357" max="3357" width="17.42578125" style="2" bestFit="1" customWidth="1"/>
    <col min="3358" max="3591" width="9.140625" style="2"/>
    <col min="3592" max="3592" width="8.5703125" style="2" bestFit="1" customWidth="1"/>
    <col min="3593" max="3593" width="41.7109375" style="2" bestFit="1" customWidth="1"/>
    <col min="3594" max="3606" width="0" style="2" hidden="1" customWidth="1"/>
    <col min="3607" max="3607" width="16.5703125" style="2" bestFit="1" customWidth="1"/>
    <col min="3608" max="3608" width="0" style="2" hidden="1" customWidth="1"/>
    <col min="3609" max="3609" width="17" style="2" bestFit="1" customWidth="1"/>
    <col min="3610" max="3610" width="17.42578125" style="2" bestFit="1" customWidth="1"/>
    <col min="3611" max="3612" width="17.42578125" style="2" customWidth="1"/>
    <col min="3613" max="3613" width="17.42578125" style="2" bestFit="1" customWidth="1"/>
    <col min="3614" max="3847" width="9.140625" style="2"/>
    <col min="3848" max="3848" width="8.5703125" style="2" bestFit="1" customWidth="1"/>
    <col min="3849" max="3849" width="41.7109375" style="2" bestFit="1" customWidth="1"/>
    <col min="3850" max="3862" width="0" style="2" hidden="1" customWidth="1"/>
    <col min="3863" max="3863" width="16.5703125" style="2" bestFit="1" customWidth="1"/>
    <col min="3864" max="3864" width="0" style="2" hidden="1" customWidth="1"/>
    <col min="3865" max="3865" width="17" style="2" bestFit="1" customWidth="1"/>
    <col min="3866" max="3866" width="17.42578125" style="2" bestFit="1" customWidth="1"/>
    <col min="3867" max="3868" width="17.42578125" style="2" customWidth="1"/>
    <col min="3869" max="3869" width="17.42578125" style="2" bestFit="1" customWidth="1"/>
    <col min="3870" max="4103" width="9.140625" style="2"/>
    <col min="4104" max="4104" width="8.5703125" style="2" bestFit="1" customWidth="1"/>
    <col min="4105" max="4105" width="41.7109375" style="2" bestFit="1" customWidth="1"/>
    <col min="4106" max="4118" width="0" style="2" hidden="1" customWidth="1"/>
    <col min="4119" max="4119" width="16.5703125" style="2" bestFit="1" customWidth="1"/>
    <col min="4120" max="4120" width="0" style="2" hidden="1" customWidth="1"/>
    <col min="4121" max="4121" width="17" style="2" bestFit="1" customWidth="1"/>
    <col min="4122" max="4122" width="17.42578125" style="2" bestFit="1" customWidth="1"/>
    <col min="4123" max="4124" width="17.42578125" style="2" customWidth="1"/>
    <col min="4125" max="4125" width="17.42578125" style="2" bestFit="1" customWidth="1"/>
    <col min="4126" max="4359" width="9.140625" style="2"/>
    <col min="4360" max="4360" width="8.5703125" style="2" bestFit="1" customWidth="1"/>
    <col min="4361" max="4361" width="41.7109375" style="2" bestFit="1" customWidth="1"/>
    <col min="4362" max="4374" width="0" style="2" hidden="1" customWidth="1"/>
    <col min="4375" max="4375" width="16.5703125" style="2" bestFit="1" customWidth="1"/>
    <col min="4376" max="4376" width="0" style="2" hidden="1" customWidth="1"/>
    <col min="4377" max="4377" width="17" style="2" bestFit="1" customWidth="1"/>
    <col min="4378" max="4378" width="17.42578125" style="2" bestFit="1" customWidth="1"/>
    <col min="4379" max="4380" width="17.42578125" style="2" customWidth="1"/>
    <col min="4381" max="4381" width="17.42578125" style="2" bestFit="1" customWidth="1"/>
    <col min="4382" max="4615" width="9.140625" style="2"/>
    <col min="4616" max="4616" width="8.5703125" style="2" bestFit="1" customWidth="1"/>
    <col min="4617" max="4617" width="41.7109375" style="2" bestFit="1" customWidth="1"/>
    <col min="4618" max="4630" width="0" style="2" hidden="1" customWidth="1"/>
    <col min="4631" max="4631" width="16.5703125" style="2" bestFit="1" customWidth="1"/>
    <col min="4632" max="4632" width="0" style="2" hidden="1" customWidth="1"/>
    <col min="4633" max="4633" width="17" style="2" bestFit="1" customWidth="1"/>
    <col min="4634" max="4634" width="17.42578125" style="2" bestFit="1" customWidth="1"/>
    <col min="4635" max="4636" width="17.42578125" style="2" customWidth="1"/>
    <col min="4637" max="4637" width="17.42578125" style="2" bestFit="1" customWidth="1"/>
    <col min="4638" max="4871" width="9.140625" style="2"/>
    <col min="4872" max="4872" width="8.5703125" style="2" bestFit="1" customWidth="1"/>
    <col min="4873" max="4873" width="41.7109375" style="2" bestFit="1" customWidth="1"/>
    <col min="4874" max="4886" width="0" style="2" hidden="1" customWidth="1"/>
    <col min="4887" max="4887" width="16.5703125" style="2" bestFit="1" customWidth="1"/>
    <col min="4888" max="4888" width="0" style="2" hidden="1" customWidth="1"/>
    <col min="4889" max="4889" width="17" style="2" bestFit="1" customWidth="1"/>
    <col min="4890" max="4890" width="17.42578125" style="2" bestFit="1" customWidth="1"/>
    <col min="4891" max="4892" width="17.42578125" style="2" customWidth="1"/>
    <col min="4893" max="4893" width="17.42578125" style="2" bestFit="1" customWidth="1"/>
    <col min="4894" max="5127" width="9.140625" style="2"/>
    <col min="5128" max="5128" width="8.5703125" style="2" bestFit="1" customWidth="1"/>
    <col min="5129" max="5129" width="41.7109375" style="2" bestFit="1" customWidth="1"/>
    <col min="5130" max="5142" width="0" style="2" hidden="1" customWidth="1"/>
    <col min="5143" max="5143" width="16.5703125" style="2" bestFit="1" customWidth="1"/>
    <col min="5144" max="5144" width="0" style="2" hidden="1" customWidth="1"/>
    <col min="5145" max="5145" width="17" style="2" bestFit="1" customWidth="1"/>
    <col min="5146" max="5146" width="17.42578125" style="2" bestFit="1" customWidth="1"/>
    <col min="5147" max="5148" width="17.42578125" style="2" customWidth="1"/>
    <col min="5149" max="5149" width="17.42578125" style="2" bestFit="1" customWidth="1"/>
    <col min="5150" max="5383" width="9.140625" style="2"/>
    <col min="5384" max="5384" width="8.5703125" style="2" bestFit="1" customWidth="1"/>
    <col min="5385" max="5385" width="41.7109375" style="2" bestFit="1" customWidth="1"/>
    <col min="5386" max="5398" width="0" style="2" hidden="1" customWidth="1"/>
    <col min="5399" max="5399" width="16.5703125" style="2" bestFit="1" customWidth="1"/>
    <col min="5400" max="5400" width="0" style="2" hidden="1" customWidth="1"/>
    <col min="5401" max="5401" width="17" style="2" bestFit="1" customWidth="1"/>
    <col min="5402" max="5402" width="17.42578125" style="2" bestFit="1" customWidth="1"/>
    <col min="5403" max="5404" width="17.42578125" style="2" customWidth="1"/>
    <col min="5405" max="5405" width="17.42578125" style="2" bestFit="1" customWidth="1"/>
    <col min="5406" max="5639" width="9.140625" style="2"/>
    <col min="5640" max="5640" width="8.5703125" style="2" bestFit="1" customWidth="1"/>
    <col min="5641" max="5641" width="41.7109375" style="2" bestFit="1" customWidth="1"/>
    <col min="5642" max="5654" width="0" style="2" hidden="1" customWidth="1"/>
    <col min="5655" max="5655" width="16.5703125" style="2" bestFit="1" customWidth="1"/>
    <col min="5656" max="5656" width="0" style="2" hidden="1" customWidth="1"/>
    <col min="5657" max="5657" width="17" style="2" bestFit="1" customWidth="1"/>
    <col min="5658" max="5658" width="17.42578125" style="2" bestFit="1" customWidth="1"/>
    <col min="5659" max="5660" width="17.42578125" style="2" customWidth="1"/>
    <col min="5661" max="5661" width="17.42578125" style="2" bestFit="1" customWidth="1"/>
    <col min="5662" max="5895" width="9.140625" style="2"/>
    <col min="5896" max="5896" width="8.5703125" style="2" bestFit="1" customWidth="1"/>
    <col min="5897" max="5897" width="41.7109375" style="2" bestFit="1" customWidth="1"/>
    <col min="5898" max="5910" width="0" style="2" hidden="1" customWidth="1"/>
    <col min="5911" max="5911" width="16.5703125" style="2" bestFit="1" customWidth="1"/>
    <col min="5912" max="5912" width="0" style="2" hidden="1" customWidth="1"/>
    <col min="5913" max="5913" width="17" style="2" bestFit="1" customWidth="1"/>
    <col min="5914" max="5914" width="17.42578125" style="2" bestFit="1" customWidth="1"/>
    <col min="5915" max="5916" width="17.42578125" style="2" customWidth="1"/>
    <col min="5917" max="5917" width="17.42578125" style="2" bestFit="1" customWidth="1"/>
    <col min="5918" max="6151" width="9.140625" style="2"/>
    <col min="6152" max="6152" width="8.5703125" style="2" bestFit="1" customWidth="1"/>
    <col min="6153" max="6153" width="41.7109375" style="2" bestFit="1" customWidth="1"/>
    <col min="6154" max="6166" width="0" style="2" hidden="1" customWidth="1"/>
    <col min="6167" max="6167" width="16.5703125" style="2" bestFit="1" customWidth="1"/>
    <col min="6168" max="6168" width="0" style="2" hidden="1" customWidth="1"/>
    <col min="6169" max="6169" width="17" style="2" bestFit="1" customWidth="1"/>
    <col min="6170" max="6170" width="17.42578125" style="2" bestFit="1" customWidth="1"/>
    <col min="6171" max="6172" width="17.42578125" style="2" customWidth="1"/>
    <col min="6173" max="6173" width="17.42578125" style="2" bestFit="1" customWidth="1"/>
    <col min="6174" max="6407" width="9.140625" style="2"/>
    <col min="6408" max="6408" width="8.5703125" style="2" bestFit="1" customWidth="1"/>
    <col min="6409" max="6409" width="41.7109375" style="2" bestFit="1" customWidth="1"/>
    <col min="6410" max="6422" width="0" style="2" hidden="1" customWidth="1"/>
    <col min="6423" max="6423" width="16.5703125" style="2" bestFit="1" customWidth="1"/>
    <col min="6424" max="6424" width="0" style="2" hidden="1" customWidth="1"/>
    <col min="6425" max="6425" width="17" style="2" bestFit="1" customWidth="1"/>
    <col min="6426" max="6426" width="17.42578125" style="2" bestFit="1" customWidth="1"/>
    <col min="6427" max="6428" width="17.42578125" style="2" customWidth="1"/>
    <col min="6429" max="6429" width="17.42578125" style="2" bestFit="1" customWidth="1"/>
    <col min="6430" max="6663" width="9.140625" style="2"/>
    <col min="6664" max="6664" width="8.5703125" style="2" bestFit="1" customWidth="1"/>
    <col min="6665" max="6665" width="41.7109375" style="2" bestFit="1" customWidth="1"/>
    <col min="6666" max="6678" width="0" style="2" hidden="1" customWidth="1"/>
    <col min="6679" max="6679" width="16.5703125" style="2" bestFit="1" customWidth="1"/>
    <col min="6680" max="6680" width="0" style="2" hidden="1" customWidth="1"/>
    <col min="6681" max="6681" width="17" style="2" bestFit="1" customWidth="1"/>
    <col min="6682" max="6682" width="17.42578125" style="2" bestFit="1" customWidth="1"/>
    <col min="6683" max="6684" width="17.42578125" style="2" customWidth="1"/>
    <col min="6685" max="6685" width="17.42578125" style="2" bestFit="1" customWidth="1"/>
    <col min="6686" max="6919" width="9.140625" style="2"/>
    <col min="6920" max="6920" width="8.5703125" style="2" bestFit="1" customWidth="1"/>
    <col min="6921" max="6921" width="41.7109375" style="2" bestFit="1" customWidth="1"/>
    <col min="6922" max="6934" width="0" style="2" hidden="1" customWidth="1"/>
    <col min="6935" max="6935" width="16.5703125" style="2" bestFit="1" customWidth="1"/>
    <col min="6936" max="6936" width="0" style="2" hidden="1" customWidth="1"/>
    <col min="6937" max="6937" width="17" style="2" bestFit="1" customWidth="1"/>
    <col min="6938" max="6938" width="17.42578125" style="2" bestFit="1" customWidth="1"/>
    <col min="6939" max="6940" width="17.42578125" style="2" customWidth="1"/>
    <col min="6941" max="6941" width="17.42578125" style="2" bestFit="1" customWidth="1"/>
    <col min="6942" max="7175" width="9.140625" style="2"/>
    <col min="7176" max="7176" width="8.5703125" style="2" bestFit="1" customWidth="1"/>
    <col min="7177" max="7177" width="41.7109375" style="2" bestFit="1" customWidth="1"/>
    <col min="7178" max="7190" width="0" style="2" hidden="1" customWidth="1"/>
    <col min="7191" max="7191" width="16.5703125" style="2" bestFit="1" customWidth="1"/>
    <col min="7192" max="7192" width="0" style="2" hidden="1" customWidth="1"/>
    <col min="7193" max="7193" width="17" style="2" bestFit="1" customWidth="1"/>
    <col min="7194" max="7194" width="17.42578125" style="2" bestFit="1" customWidth="1"/>
    <col min="7195" max="7196" width="17.42578125" style="2" customWidth="1"/>
    <col min="7197" max="7197" width="17.42578125" style="2" bestFit="1" customWidth="1"/>
    <col min="7198" max="7431" width="9.140625" style="2"/>
    <col min="7432" max="7432" width="8.5703125" style="2" bestFit="1" customWidth="1"/>
    <col min="7433" max="7433" width="41.7109375" style="2" bestFit="1" customWidth="1"/>
    <col min="7434" max="7446" width="0" style="2" hidden="1" customWidth="1"/>
    <col min="7447" max="7447" width="16.5703125" style="2" bestFit="1" customWidth="1"/>
    <col min="7448" max="7448" width="0" style="2" hidden="1" customWidth="1"/>
    <col min="7449" max="7449" width="17" style="2" bestFit="1" customWidth="1"/>
    <col min="7450" max="7450" width="17.42578125" style="2" bestFit="1" customWidth="1"/>
    <col min="7451" max="7452" width="17.42578125" style="2" customWidth="1"/>
    <col min="7453" max="7453" width="17.42578125" style="2" bestFit="1" customWidth="1"/>
    <col min="7454" max="7687" width="9.140625" style="2"/>
    <col min="7688" max="7688" width="8.5703125" style="2" bestFit="1" customWidth="1"/>
    <col min="7689" max="7689" width="41.7109375" style="2" bestFit="1" customWidth="1"/>
    <col min="7690" max="7702" width="0" style="2" hidden="1" customWidth="1"/>
    <col min="7703" max="7703" width="16.5703125" style="2" bestFit="1" customWidth="1"/>
    <col min="7704" max="7704" width="0" style="2" hidden="1" customWidth="1"/>
    <col min="7705" max="7705" width="17" style="2" bestFit="1" customWidth="1"/>
    <col min="7706" max="7706" width="17.42578125" style="2" bestFit="1" customWidth="1"/>
    <col min="7707" max="7708" width="17.42578125" style="2" customWidth="1"/>
    <col min="7709" max="7709" width="17.42578125" style="2" bestFit="1" customWidth="1"/>
    <col min="7710" max="7943" width="9.140625" style="2"/>
    <col min="7944" max="7944" width="8.5703125" style="2" bestFit="1" customWidth="1"/>
    <col min="7945" max="7945" width="41.7109375" style="2" bestFit="1" customWidth="1"/>
    <col min="7946" max="7958" width="0" style="2" hidden="1" customWidth="1"/>
    <col min="7959" max="7959" width="16.5703125" style="2" bestFit="1" customWidth="1"/>
    <col min="7960" max="7960" width="0" style="2" hidden="1" customWidth="1"/>
    <col min="7961" max="7961" width="17" style="2" bestFit="1" customWidth="1"/>
    <col min="7962" max="7962" width="17.42578125" style="2" bestFit="1" customWidth="1"/>
    <col min="7963" max="7964" width="17.42578125" style="2" customWidth="1"/>
    <col min="7965" max="7965" width="17.42578125" style="2" bestFit="1" customWidth="1"/>
    <col min="7966" max="8199" width="9.140625" style="2"/>
    <col min="8200" max="8200" width="8.5703125" style="2" bestFit="1" customWidth="1"/>
    <col min="8201" max="8201" width="41.7109375" style="2" bestFit="1" customWidth="1"/>
    <col min="8202" max="8214" width="0" style="2" hidden="1" customWidth="1"/>
    <col min="8215" max="8215" width="16.5703125" style="2" bestFit="1" customWidth="1"/>
    <col min="8216" max="8216" width="0" style="2" hidden="1" customWidth="1"/>
    <col min="8217" max="8217" width="17" style="2" bestFit="1" customWidth="1"/>
    <col min="8218" max="8218" width="17.42578125" style="2" bestFit="1" customWidth="1"/>
    <col min="8219" max="8220" width="17.42578125" style="2" customWidth="1"/>
    <col min="8221" max="8221" width="17.42578125" style="2" bestFit="1" customWidth="1"/>
    <col min="8222" max="8455" width="9.140625" style="2"/>
    <col min="8456" max="8456" width="8.5703125" style="2" bestFit="1" customWidth="1"/>
    <col min="8457" max="8457" width="41.7109375" style="2" bestFit="1" customWidth="1"/>
    <col min="8458" max="8470" width="0" style="2" hidden="1" customWidth="1"/>
    <col min="8471" max="8471" width="16.5703125" style="2" bestFit="1" customWidth="1"/>
    <col min="8472" max="8472" width="0" style="2" hidden="1" customWidth="1"/>
    <col min="8473" max="8473" width="17" style="2" bestFit="1" customWidth="1"/>
    <col min="8474" max="8474" width="17.42578125" style="2" bestFit="1" customWidth="1"/>
    <col min="8475" max="8476" width="17.42578125" style="2" customWidth="1"/>
    <col min="8477" max="8477" width="17.42578125" style="2" bestFit="1" customWidth="1"/>
    <col min="8478" max="8711" width="9.140625" style="2"/>
    <col min="8712" max="8712" width="8.5703125" style="2" bestFit="1" customWidth="1"/>
    <col min="8713" max="8713" width="41.7109375" style="2" bestFit="1" customWidth="1"/>
    <col min="8714" max="8726" width="0" style="2" hidden="1" customWidth="1"/>
    <col min="8727" max="8727" width="16.5703125" style="2" bestFit="1" customWidth="1"/>
    <col min="8728" max="8728" width="0" style="2" hidden="1" customWidth="1"/>
    <col min="8729" max="8729" width="17" style="2" bestFit="1" customWidth="1"/>
    <col min="8730" max="8730" width="17.42578125" style="2" bestFit="1" customWidth="1"/>
    <col min="8731" max="8732" width="17.42578125" style="2" customWidth="1"/>
    <col min="8733" max="8733" width="17.42578125" style="2" bestFit="1" customWidth="1"/>
    <col min="8734" max="8967" width="9.140625" style="2"/>
    <col min="8968" max="8968" width="8.5703125" style="2" bestFit="1" customWidth="1"/>
    <col min="8969" max="8969" width="41.7109375" style="2" bestFit="1" customWidth="1"/>
    <col min="8970" max="8982" width="0" style="2" hidden="1" customWidth="1"/>
    <col min="8983" max="8983" width="16.5703125" style="2" bestFit="1" customWidth="1"/>
    <col min="8984" max="8984" width="0" style="2" hidden="1" customWidth="1"/>
    <col min="8985" max="8985" width="17" style="2" bestFit="1" customWidth="1"/>
    <col min="8986" max="8986" width="17.42578125" style="2" bestFit="1" customWidth="1"/>
    <col min="8987" max="8988" width="17.42578125" style="2" customWidth="1"/>
    <col min="8989" max="8989" width="17.42578125" style="2" bestFit="1" customWidth="1"/>
    <col min="8990" max="9223" width="9.140625" style="2"/>
    <col min="9224" max="9224" width="8.5703125" style="2" bestFit="1" customWidth="1"/>
    <col min="9225" max="9225" width="41.7109375" style="2" bestFit="1" customWidth="1"/>
    <col min="9226" max="9238" width="0" style="2" hidden="1" customWidth="1"/>
    <col min="9239" max="9239" width="16.5703125" style="2" bestFit="1" customWidth="1"/>
    <col min="9240" max="9240" width="0" style="2" hidden="1" customWidth="1"/>
    <col min="9241" max="9241" width="17" style="2" bestFit="1" customWidth="1"/>
    <col min="9242" max="9242" width="17.42578125" style="2" bestFit="1" customWidth="1"/>
    <col min="9243" max="9244" width="17.42578125" style="2" customWidth="1"/>
    <col min="9245" max="9245" width="17.42578125" style="2" bestFit="1" customWidth="1"/>
    <col min="9246" max="9479" width="9.140625" style="2"/>
    <col min="9480" max="9480" width="8.5703125" style="2" bestFit="1" customWidth="1"/>
    <col min="9481" max="9481" width="41.7109375" style="2" bestFit="1" customWidth="1"/>
    <col min="9482" max="9494" width="0" style="2" hidden="1" customWidth="1"/>
    <col min="9495" max="9495" width="16.5703125" style="2" bestFit="1" customWidth="1"/>
    <col min="9496" max="9496" width="0" style="2" hidden="1" customWidth="1"/>
    <col min="9497" max="9497" width="17" style="2" bestFit="1" customWidth="1"/>
    <col min="9498" max="9498" width="17.42578125" style="2" bestFit="1" customWidth="1"/>
    <col min="9499" max="9500" width="17.42578125" style="2" customWidth="1"/>
    <col min="9501" max="9501" width="17.42578125" style="2" bestFit="1" customWidth="1"/>
    <col min="9502" max="9735" width="9.140625" style="2"/>
    <col min="9736" max="9736" width="8.5703125" style="2" bestFit="1" customWidth="1"/>
    <col min="9737" max="9737" width="41.7109375" style="2" bestFit="1" customWidth="1"/>
    <col min="9738" max="9750" width="0" style="2" hidden="1" customWidth="1"/>
    <col min="9751" max="9751" width="16.5703125" style="2" bestFit="1" customWidth="1"/>
    <col min="9752" max="9752" width="0" style="2" hidden="1" customWidth="1"/>
    <col min="9753" max="9753" width="17" style="2" bestFit="1" customWidth="1"/>
    <col min="9754" max="9754" width="17.42578125" style="2" bestFit="1" customWidth="1"/>
    <col min="9755" max="9756" width="17.42578125" style="2" customWidth="1"/>
    <col min="9757" max="9757" width="17.42578125" style="2" bestFit="1" customWidth="1"/>
    <col min="9758" max="9991" width="9.140625" style="2"/>
    <col min="9992" max="9992" width="8.5703125" style="2" bestFit="1" customWidth="1"/>
    <col min="9993" max="9993" width="41.7109375" style="2" bestFit="1" customWidth="1"/>
    <col min="9994" max="10006" width="0" style="2" hidden="1" customWidth="1"/>
    <col min="10007" max="10007" width="16.5703125" style="2" bestFit="1" customWidth="1"/>
    <col min="10008" max="10008" width="0" style="2" hidden="1" customWidth="1"/>
    <col min="10009" max="10009" width="17" style="2" bestFit="1" customWidth="1"/>
    <col min="10010" max="10010" width="17.42578125" style="2" bestFit="1" customWidth="1"/>
    <col min="10011" max="10012" width="17.42578125" style="2" customWidth="1"/>
    <col min="10013" max="10013" width="17.42578125" style="2" bestFit="1" customWidth="1"/>
    <col min="10014" max="10247" width="9.140625" style="2"/>
    <col min="10248" max="10248" width="8.5703125" style="2" bestFit="1" customWidth="1"/>
    <col min="10249" max="10249" width="41.7109375" style="2" bestFit="1" customWidth="1"/>
    <col min="10250" max="10262" width="0" style="2" hidden="1" customWidth="1"/>
    <col min="10263" max="10263" width="16.5703125" style="2" bestFit="1" customWidth="1"/>
    <col min="10264" max="10264" width="0" style="2" hidden="1" customWidth="1"/>
    <col min="10265" max="10265" width="17" style="2" bestFit="1" customWidth="1"/>
    <col min="10266" max="10266" width="17.42578125" style="2" bestFit="1" customWidth="1"/>
    <col min="10267" max="10268" width="17.42578125" style="2" customWidth="1"/>
    <col min="10269" max="10269" width="17.42578125" style="2" bestFit="1" customWidth="1"/>
    <col min="10270" max="10503" width="9.140625" style="2"/>
    <col min="10504" max="10504" width="8.5703125" style="2" bestFit="1" customWidth="1"/>
    <col min="10505" max="10505" width="41.7109375" style="2" bestFit="1" customWidth="1"/>
    <col min="10506" max="10518" width="0" style="2" hidden="1" customWidth="1"/>
    <col min="10519" max="10519" width="16.5703125" style="2" bestFit="1" customWidth="1"/>
    <col min="10520" max="10520" width="0" style="2" hidden="1" customWidth="1"/>
    <col min="10521" max="10521" width="17" style="2" bestFit="1" customWidth="1"/>
    <col min="10522" max="10522" width="17.42578125" style="2" bestFit="1" customWidth="1"/>
    <col min="10523" max="10524" width="17.42578125" style="2" customWidth="1"/>
    <col min="10525" max="10525" width="17.42578125" style="2" bestFit="1" customWidth="1"/>
    <col min="10526" max="10759" width="9.140625" style="2"/>
    <col min="10760" max="10760" width="8.5703125" style="2" bestFit="1" customWidth="1"/>
    <col min="10761" max="10761" width="41.7109375" style="2" bestFit="1" customWidth="1"/>
    <col min="10762" max="10774" width="0" style="2" hidden="1" customWidth="1"/>
    <col min="10775" max="10775" width="16.5703125" style="2" bestFit="1" customWidth="1"/>
    <col min="10776" max="10776" width="0" style="2" hidden="1" customWidth="1"/>
    <col min="10777" max="10777" width="17" style="2" bestFit="1" customWidth="1"/>
    <col min="10778" max="10778" width="17.42578125" style="2" bestFit="1" customWidth="1"/>
    <col min="10779" max="10780" width="17.42578125" style="2" customWidth="1"/>
    <col min="10781" max="10781" width="17.42578125" style="2" bestFit="1" customWidth="1"/>
    <col min="10782" max="11015" width="9.140625" style="2"/>
    <col min="11016" max="11016" width="8.5703125" style="2" bestFit="1" customWidth="1"/>
    <col min="11017" max="11017" width="41.7109375" style="2" bestFit="1" customWidth="1"/>
    <col min="11018" max="11030" width="0" style="2" hidden="1" customWidth="1"/>
    <col min="11031" max="11031" width="16.5703125" style="2" bestFit="1" customWidth="1"/>
    <col min="11032" max="11032" width="0" style="2" hidden="1" customWidth="1"/>
    <col min="11033" max="11033" width="17" style="2" bestFit="1" customWidth="1"/>
    <col min="11034" max="11034" width="17.42578125" style="2" bestFit="1" customWidth="1"/>
    <col min="11035" max="11036" width="17.42578125" style="2" customWidth="1"/>
    <col min="11037" max="11037" width="17.42578125" style="2" bestFit="1" customWidth="1"/>
    <col min="11038" max="11271" width="9.140625" style="2"/>
    <col min="11272" max="11272" width="8.5703125" style="2" bestFit="1" customWidth="1"/>
    <col min="11273" max="11273" width="41.7109375" style="2" bestFit="1" customWidth="1"/>
    <col min="11274" max="11286" width="0" style="2" hidden="1" customWidth="1"/>
    <col min="11287" max="11287" width="16.5703125" style="2" bestFit="1" customWidth="1"/>
    <col min="11288" max="11288" width="0" style="2" hidden="1" customWidth="1"/>
    <col min="11289" max="11289" width="17" style="2" bestFit="1" customWidth="1"/>
    <col min="11290" max="11290" width="17.42578125" style="2" bestFit="1" customWidth="1"/>
    <col min="11291" max="11292" width="17.42578125" style="2" customWidth="1"/>
    <col min="11293" max="11293" width="17.42578125" style="2" bestFit="1" customWidth="1"/>
    <col min="11294" max="11527" width="9.140625" style="2"/>
    <col min="11528" max="11528" width="8.5703125" style="2" bestFit="1" customWidth="1"/>
    <col min="11529" max="11529" width="41.7109375" style="2" bestFit="1" customWidth="1"/>
    <col min="11530" max="11542" width="0" style="2" hidden="1" customWidth="1"/>
    <col min="11543" max="11543" width="16.5703125" style="2" bestFit="1" customWidth="1"/>
    <col min="11544" max="11544" width="0" style="2" hidden="1" customWidth="1"/>
    <col min="11545" max="11545" width="17" style="2" bestFit="1" customWidth="1"/>
    <col min="11546" max="11546" width="17.42578125" style="2" bestFit="1" customWidth="1"/>
    <col min="11547" max="11548" width="17.42578125" style="2" customWidth="1"/>
    <col min="11549" max="11549" width="17.42578125" style="2" bestFit="1" customWidth="1"/>
    <col min="11550" max="11783" width="9.140625" style="2"/>
    <col min="11784" max="11784" width="8.5703125" style="2" bestFit="1" customWidth="1"/>
    <col min="11785" max="11785" width="41.7109375" style="2" bestFit="1" customWidth="1"/>
    <col min="11786" max="11798" width="0" style="2" hidden="1" customWidth="1"/>
    <col min="11799" max="11799" width="16.5703125" style="2" bestFit="1" customWidth="1"/>
    <col min="11800" max="11800" width="0" style="2" hidden="1" customWidth="1"/>
    <col min="11801" max="11801" width="17" style="2" bestFit="1" customWidth="1"/>
    <col min="11802" max="11802" width="17.42578125" style="2" bestFit="1" customWidth="1"/>
    <col min="11803" max="11804" width="17.42578125" style="2" customWidth="1"/>
    <col min="11805" max="11805" width="17.42578125" style="2" bestFit="1" customWidth="1"/>
    <col min="11806" max="12039" width="9.140625" style="2"/>
    <col min="12040" max="12040" width="8.5703125" style="2" bestFit="1" customWidth="1"/>
    <col min="12041" max="12041" width="41.7109375" style="2" bestFit="1" customWidth="1"/>
    <col min="12042" max="12054" width="0" style="2" hidden="1" customWidth="1"/>
    <col min="12055" max="12055" width="16.5703125" style="2" bestFit="1" customWidth="1"/>
    <col min="12056" max="12056" width="0" style="2" hidden="1" customWidth="1"/>
    <col min="12057" max="12057" width="17" style="2" bestFit="1" customWidth="1"/>
    <col min="12058" max="12058" width="17.42578125" style="2" bestFit="1" customWidth="1"/>
    <col min="12059" max="12060" width="17.42578125" style="2" customWidth="1"/>
    <col min="12061" max="12061" width="17.42578125" style="2" bestFit="1" customWidth="1"/>
    <col min="12062" max="12295" width="9.140625" style="2"/>
    <col min="12296" max="12296" width="8.5703125" style="2" bestFit="1" customWidth="1"/>
    <col min="12297" max="12297" width="41.7109375" style="2" bestFit="1" customWidth="1"/>
    <col min="12298" max="12310" width="0" style="2" hidden="1" customWidth="1"/>
    <col min="12311" max="12311" width="16.5703125" style="2" bestFit="1" customWidth="1"/>
    <col min="12312" max="12312" width="0" style="2" hidden="1" customWidth="1"/>
    <col min="12313" max="12313" width="17" style="2" bestFit="1" customWidth="1"/>
    <col min="12314" max="12314" width="17.42578125" style="2" bestFit="1" customWidth="1"/>
    <col min="12315" max="12316" width="17.42578125" style="2" customWidth="1"/>
    <col min="12317" max="12317" width="17.42578125" style="2" bestFit="1" customWidth="1"/>
    <col min="12318" max="12551" width="9.140625" style="2"/>
    <col min="12552" max="12552" width="8.5703125" style="2" bestFit="1" customWidth="1"/>
    <col min="12553" max="12553" width="41.7109375" style="2" bestFit="1" customWidth="1"/>
    <col min="12554" max="12566" width="0" style="2" hidden="1" customWidth="1"/>
    <col min="12567" max="12567" width="16.5703125" style="2" bestFit="1" customWidth="1"/>
    <col min="12568" max="12568" width="0" style="2" hidden="1" customWidth="1"/>
    <col min="12569" max="12569" width="17" style="2" bestFit="1" customWidth="1"/>
    <col min="12570" max="12570" width="17.42578125" style="2" bestFit="1" customWidth="1"/>
    <col min="12571" max="12572" width="17.42578125" style="2" customWidth="1"/>
    <col min="12573" max="12573" width="17.42578125" style="2" bestFit="1" customWidth="1"/>
    <col min="12574" max="12807" width="9.140625" style="2"/>
    <col min="12808" max="12808" width="8.5703125" style="2" bestFit="1" customWidth="1"/>
    <col min="12809" max="12809" width="41.7109375" style="2" bestFit="1" customWidth="1"/>
    <col min="12810" max="12822" width="0" style="2" hidden="1" customWidth="1"/>
    <col min="12823" max="12823" width="16.5703125" style="2" bestFit="1" customWidth="1"/>
    <col min="12824" max="12824" width="0" style="2" hidden="1" customWidth="1"/>
    <col min="12825" max="12825" width="17" style="2" bestFit="1" customWidth="1"/>
    <col min="12826" max="12826" width="17.42578125" style="2" bestFit="1" customWidth="1"/>
    <col min="12827" max="12828" width="17.42578125" style="2" customWidth="1"/>
    <col min="12829" max="12829" width="17.42578125" style="2" bestFit="1" customWidth="1"/>
    <col min="12830" max="13063" width="9.140625" style="2"/>
    <col min="13064" max="13064" width="8.5703125" style="2" bestFit="1" customWidth="1"/>
    <col min="13065" max="13065" width="41.7109375" style="2" bestFit="1" customWidth="1"/>
    <col min="13066" max="13078" width="0" style="2" hidden="1" customWidth="1"/>
    <col min="13079" max="13079" width="16.5703125" style="2" bestFit="1" customWidth="1"/>
    <col min="13080" max="13080" width="0" style="2" hidden="1" customWidth="1"/>
    <col min="13081" max="13081" width="17" style="2" bestFit="1" customWidth="1"/>
    <col min="13082" max="13082" width="17.42578125" style="2" bestFit="1" customWidth="1"/>
    <col min="13083" max="13084" width="17.42578125" style="2" customWidth="1"/>
    <col min="13085" max="13085" width="17.42578125" style="2" bestFit="1" customWidth="1"/>
    <col min="13086" max="13319" width="9.140625" style="2"/>
    <col min="13320" max="13320" width="8.5703125" style="2" bestFit="1" customWidth="1"/>
    <col min="13321" max="13321" width="41.7109375" style="2" bestFit="1" customWidth="1"/>
    <col min="13322" max="13334" width="0" style="2" hidden="1" customWidth="1"/>
    <col min="13335" max="13335" width="16.5703125" style="2" bestFit="1" customWidth="1"/>
    <col min="13336" max="13336" width="0" style="2" hidden="1" customWidth="1"/>
    <col min="13337" max="13337" width="17" style="2" bestFit="1" customWidth="1"/>
    <col min="13338" max="13338" width="17.42578125" style="2" bestFit="1" customWidth="1"/>
    <col min="13339" max="13340" width="17.42578125" style="2" customWidth="1"/>
    <col min="13341" max="13341" width="17.42578125" style="2" bestFit="1" customWidth="1"/>
    <col min="13342" max="13575" width="9.140625" style="2"/>
    <col min="13576" max="13576" width="8.5703125" style="2" bestFit="1" customWidth="1"/>
    <col min="13577" max="13577" width="41.7109375" style="2" bestFit="1" customWidth="1"/>
    <col min="13578" max="13590" width="0" style="2" hidden="1" customWidth="1"/>
    <col min="13591" max="13591" width="16.5703125" style="2" bestFit="1" customWidth="1"/>
    <col min="13592" max="13592" width="0" style="2" hidden="1" customWidth="1"/>
    <col min="13593" max="13593" width="17" style="2" bestFit="1" customWidth="1"/>
    <col min="13594" max="13594" width="17.42578125" style="2" bestFit="1" customWidth="1"/>
    <col min="13595" max="13596" width="17.42578125" style="2" customWidth="1"/>
    <col min="13597" max="13597" width="17.42578125" style="2" bestFit="1" customWidth="1"/>
    <col min="13598" max="13831" width="9.140625" style="2"/>
    <col min="13832" max="13832" width="8.5703125" style="2" bestFit="1" customWidth="1"/>
    <col min="13833" max="13833" width="41.7109375" style="2" bestFit="1" customWidth="1"/>
    <col min="13834" max="13846" width="0" style="2" hidden="1" customWidth="1"/>
    <col min="13847" max="13847" width="16.5703125" style="2" bestFit="1" customWidth="1"/>
    <col min="13848" max="13848" width="0" style="2" hidden="1" customWidth="1"/>
    <col min="13849" max="13849" width="17" style="2" bestFit="1" customWidth="1"/>
    <col min="13850" max="13850" width="17.42578125" style="2" bestFit="1" customWidth="1"/>
    <col min="13851" max="13852" width="17.42578125" style="2" customWidth="1"/>
    <col min="13853" max="13853" width="17.42578125" style="2" bestFit="1" customWidth="1"/>
    <col min="13854" max="14087" width="9.140625" style="2"/>
    <col min="14088" max="14088" width="8.5703125" style="2" bestFit="1" customWidth="1"/>
    <col min="14089" max="14089" width="41.7109375" style="2" bestFit="1" customWidth="1"/>
    <col min="14090" max="14102" width="0" style="2" hidden="1" customWidth="1"/>
    <col min="14103" max="14103" width="16.5703125" style="2" bestFit="1" customWidth="1"/>
    <col min="14104" max="14104" width="0" style="2" hidden="1" customWidth="1"/>
    <col min="14105" max="14105" width="17" style="2" bestFit="1" customWidth="1"/>
    <col min="14106" max="14106" width="17.42578125" style="2" bestFit="1" customWidth="1"/>
    <col min="14107" max="14108" width="17.42578125" style="2" customWidth="1"/>
    <col min="14109" max="14109" width="17.42578125" style="2" bestFit="1" customWidth="1"/>
    <col min="14110" max="14343" width="9.140625" style="2"/>
    <col min="14344" max="14344" width="8.5703125" style="2" bestFit="1" customWidth="1"/>
    <col min="14345" max="14345" width="41.7109375" style="2" bestFit="1" customWidth="1"/>
    <col min="14346" max="14358" width="0" style="2" hidden="1" customWidth="1"/>
    <col min="14359" max="14359" width="16.5703125" style="2" bestFit="1" customWidth="1"/>
    <col min="14360" max="14360" width="0" style="2" hidden="1" customWidth="1"/>
    <col min="14361" max="14361" width="17" style="2" bestFit="1" customWidth="1"/>
    <col min="14362" max="14362" width="17.42578125" style="2" bestFit="1" customWidth="1"/>
    <col min="14363" max="14364" width="17.42578125" style="2" customWidth="1"/>
    <col min="14365" max="14365" width="17.42578125" style="2" bestFit="1" customWidth="1"/>
    <col min="14366" max="14599" width="9.140625" style="2"/>
    <col min="14600" max="14600" width="8.5703125" style="2" bestFit="1" customWidth="1"/>
    <col min="14601" max="14601" width="41.7109375" style="2" bestFit="1" customWidth="1"/>
    <col min="14602" max="14614" width="0" style="2" hidden="1" customWidth="1"/>
    <col min="14615" max="14615" width="16.5703125" style="2" bestFit="1" customWidth="1"/>
    <col min="14616" max="14616" width="0" style="2" hidden="1" customWidth="1"/>
    <col min="14617" max="14617" width="17" style="2" bestFit="1" customWidth="1"/>
    <col min="14618" max="14618" width="17.42578125" style="2" bestFit="1" customWidth="1"/>
    <col min="14619" max="14620" width="17.42578125" style="2" customWidth="1"/>
    <col min="14621" max="14621" width="17.42578125" style="2" bestFit="1" customWidth="1"/>
    <col min="14622" max="14855" width="9.140625" style="2"/>
    <col min="14856" max="14856" width="8.5703125" style="2" bestFit="1" customWidth="1"/>
    <col min="14857" max="14857" width="41.7109375" style="2" bestFit="1" customWidth="1"/>
    <col min="14858" max="14870" width="0" style="2" hidden="1" customWidth="1"/>
    <col min="14871" max="14871" width="16.5703125" style="2" bestFit="1" customWidth="1"/>
    <col min="14872" max="14872" width="0" style="2" hidden="1" customWidth="1"/>
    <col min="14873" max="14873" width="17" style="2" bestFit="1" customWidth="1"/>
    <col min="14874" max="14874" width="17.42578125" style="2" bestFit="1" customWidth="1"/>
    <col min="14875" max="14876" width="17.42578125" style="2" customWidth="1"/>
    <col min="14877" max="14877" width="17.42578125" style="2" bestFit="1" customWidth="1"/>
    <col min="14878" max="15111" width="9.140625" style="2"/>
    <col min="15112" max="15112" width="8.5703125" style="2" bestFit="1" customWidth="1"/>
    <col min="15113" max="15113" width="41.7109375" style="2" bestFit="1" customWidth="1"/>
    <col min="15114" max="15126" width="0" style="2" hidden="1" customWidth="1"/>
    <col min="15127" max="15127" width="16.5703125" style="2" bestFit="1" customWidth="1"/>
    <col min="15128" max="15128" width="0" style="2" hidden="1" customWidth="1"/>
    <col min="15129" max="15129" width="17" style="2" bestFit="1" customWidth="1"/>
    <col min="15130" max="15130" width="17.42578125" style="2" bestFit="1" customWidth="1"/>
    <col min="15131" max="15132" width="17.42578125" style="2" customWidth="1"/>
    <col min="15133" max="15133" width="17.42578125" style="2" bestFit="1" customWidth="1"/>
    <col min="15134" max="15367" width="9.140625" style="2"/>
    <col min="15368" max="15368" width="8.5703125" style="2" bestFit="1" customWidth="1"/>
    <col min="15369" max="15369" width="41.7109375" style="2" bestFit="1" customWidth="1"/>
    <col min="15370" max="15382" width="0" style="2" hidden="1" customWidth="1"/>
    <col min="15383" max="15383" width="16.5703125" style="2" bestFit="1" customWidth="1"/>
    <col min="15384" max="15384" width="0" style="2" hidden="1" customWidth="1"/>
    <col min="15385" max="15385" width="17" style="2" bestFit="1" customWidth="1"/>
    <col min="15386" max="15386" width="17.42578125" style="2" bestFit="1" customWidth="1"/>
    <col min="15387" max="15388" width="17.42578125" style="2" customWidth="1"/>
    <col min="15389" max="15389" width="17.42578125" style="2" bestFit="1" customWidth="1"/>
    <col min="15390" max="15623" width="9.140625" style="2"/>
    <col min="15624" max="15624" width="8.5703125" style="2" bestFit="1" customWidth="1"/>
    <col min="15625" max="15625" width="41.7109375" style="2" bestFit="1" customWidth="1"/>
    <col min="15626" max="15638" width="0" style="2" hidden="1" customWidth="1"/>
    <col min="15639" max="15639" width="16.5703125" style="2" bestFit="1" customWidth="1"/>
    <col min="15640" max="15640" width="0" style="2" hidden="1" customWidth="1"/>
    <col min="15641" max="15641" width="17" style="2" bestFit="1" customWidth="1"/>
    <col min="15642" max="15642" width="17.42578125" style="2" bestFit="1" customWidth="1"/>
    <col min="15643" max="15644" width="17.42578125" style="2" customWidth="1"/>
    <col min="15645" max="15645" width="17.42578125" style="2" bestFit="1" customWidth="1"/>
    <col min="15646" max="15879" width="9.140625" style="2"/>
    <col min="15880" max="15880" width="8.5703125" style="2" bestFit="1" customWidth="1"/>
    <col min="15881" max="15881" width="41.7109375" style="2" bestFit="1" customWidth="1"/>
    <col min="15882" max="15894" width="0" style="2" hidden="1" customWidth="1"/>
    <col min="15895" max="15895" width="16.5703125" style="2" bestFit="1" customWidth="1"/>
    <col min="15896" max="15896" width="0" style="2" hidden="1" customWidth="1"/>
    <col min="15897" max="15897" width="17" style="2" bestFit="1" customWidth="1"/>
    <col min="15898" max="15898" width="17.42578125" style="2" bestFit="1" customWidth="1"/>
    <col min="15899" max="15900" width="17.42578125" style="2" customWidth="1"/>
    <col min="15901" max="15901" width="17.42578125" style="2" bestFit="1" customWidth="1"/>
    <col min="15902" max="16135" width="9.140625" style="2"/>
    <col min="16136" max="16136" width="8.5703125" style="2" bestFit="1" customWidth="1"/>
    <col min="16137" max="16137" width="41.7109375" style="2" bestFit="1" customWidth="1"/>
    <col min="16138" max="16150" width="0" style="2" hidden="1" customWidth="1"/>
    <col min="16151" max="16151" width="16.5703125" style="2" bestFit="1" customWidth="1"/>
    <col min="16152" max="16152" width="0" style="2" hidden="1" customWidth="1"/>
    <col min="16153" max="16153" width="17" style="2" bestFit="1" customWidth="1"/>
    <col min="16154" max="16154" width="17.42578125" style="2" bestFit="1" customWidth="1"/>
    <col min="16155" max="16156" width="17.42578125" style="2" customWidth="1"/>
    <col min="16157" max="16157" width="17.42578125" style="2" bestFit="1" customWidth="1"/>
    <col min="16158" max="16384" width="9.140625" style="2"/>
  </cols>
  <sheetData>
    <row r="1" spans="1:31" x14ac:dyDescent="0.25">
      <c r="A1" s="108" t="s">
        <v>251</v>
      </c>
      <c r="B1" s="108"/>
      <c r="C1" s="108"/>
      <c r="D1" s="108"/>
      <c r="E1" s="109"/>
      <c r="F1" s="109"/>
      <c r="G1" s="109"/>
      <c r="H1" s="109"/>
      <c r="I1" s="109"/>
      <c r="J1" s="109"/>
      <c r="K1" s="110"/>
      <c r="L1" s="110"/>
      <c r="M1" s="110"/>
      <c r="N1" s="110"/>
      <c r="O1" s="110"/>
      <c r="P1" s="110"/>
      <c r="Q1" s="110"/>
      <c r="R1" s="110"/>
      <c r="S1" s="110"/>
      <c r="T1" s="1"/>
      <c r="U1" s="1"/>
      <c r="V1" s="1"/>
      <c r="W1" s="1"/>
      <c r="X1" s="1"/>
      <c r="Y1" s="1"/>
      <c r="Z1" s="1"/>
      <c r="AA1" s="1"/>
      <c r="AB1" s="1"/>
    </row>
    <row r="2" spans="1:31" ht="20.25" x14ac:dyDescent="0.3">
      <c r="A2" s="111"/>
      <c r="B2" s="111"/>
      <c r="C2" s="3"/>
      <c r="D2" s="4"/>
      <c r="N2" s="7"/>
      <c r="O2" s="7"/>
    </row>
    <row r="3" spans="1:31" x14ac:dyDescent="0.25">
      <c r="A3" s="8"/>
      <c r="B3" s="8"/>
      <c r="C3" s="9"/>
      <c r="D3" s="8"/>
      <c r="P3" s="2" t="s">
        <v>0</v>
      </c>
    </row>
    <row r="4" spans="1:31" x14ac:dyDescent="0.25">
      <c r="A4" s="10" t="s">
        <v>1</v>
      </c>
      <c r="B4" s="10" t="s">
        <v>2</v>
      </c>
      <c r="C4" s="11">
        <v>2014</v>
      </c>
      <c r="D4" s="11">
        <v>2014</v>
      </c>
      <c r="E4" s="11">
        <v>2015</v>
      </c>
      <c r="F4" s="11">
        <v>2015</v>
      </c>
      <c r="G4" s="11">
        <v>2016</v>
      </c>
      <c r="H4" s="12">
        <v>2016</v>
      </c>
      <c r="I4" s="12">
        <v>2016</v>
      </c>
      <c r="J4" s="12">
        <v>2017</v>
      </c>
      <c r="K4" s="12">
        <v>2017</v>
      </c>
      <c r="L4" s="11">
        <v>2018</v>
      </c>
      <c r="M4" s="11">
        <v>2018</v>
      </c>
      <c r="N4" s="11">
        <v>2019</v>
      </c>
      <c r="O4" s="11">
        <v>2019</v>
      </c>
      <c r="P4" s="11">
        <v>2020</v>
      </c>
      <c r="Q4" s="11"/>
      <c r="R4" s="11">
        <v>2020</v>
      </c>
      <c r="S4" s="11">
        <v>2021</v>
      </c>
      <c r="T4" s="11">
        <v>2021</v>
      </c>
      <c r="U4" s="11">
        <v>2022</v>
      </c>
      <c r="V4" s="11">
        <v>2022</v>
      </c>
      <c r="W4" s="11">
        <v>2023</v>
      </c>
      <c r="X4" s="11">
        <v>2023</v>
      </c>
      <c r="Y4" s="11">
        <v>2024</v>
      </c>
      <c r="Z4" s="11">
        <v>2024</v>
      </c>
      <c r="AA4" s="11">
        <v>2025</v>
      </c>
      <c r="AB4" s="11">
        <v>2025</v>
      </c>
      <c r="AC4" s="78">
        <v>2026</v>
      </c>
      <c r="AD4" s="90">
        <v>2024</v>
      </c>
      <c r="AE4" s="101">
        <v>2026</v>
      </c>
    </row>
    <row r="5" spans="1:31" x14ac:dyDescent="0.25">
      <c r="A5" s="13" t="s">
        <v>3</v>
      </c>
      <c r="B5" s="13" t="s">
        <v>4</v>
      </c>
      <c r="C5" s="14" t="s">
        <v>5</v>
      </c>
      <c r="D5" s="15" t="s">
        <v>6</v>
      </c>
      <c r="E5" s="16" t="s">
        <v>5</v>
      </c>
      <c r="F5" s="16" t="s">
        <v>6</v>
      </c>
      <c r="G5" s="17" t="s">
        <v>5</v>
      </c>
      <c r="H5" s="17" t="s">
        <v>7</v>
      </c>
      <c r="I5" s="17" t="s">
        <v>6</v>
      </c>
      <c r="J5" s="16" t="s">
        <v>5</v>
      </c>
      <c r="K5" s="16" t="s">
        <v>6</v>
      </c>
      <c r="L5" s="16" t="s">
        <v>5</v>
      </c>
      <c r="M5" s="16" t="s">
        <v>6</v>
      </c>
      <c r="N5" s="16" t="s">
        <v>5</v>
      </c>
      <c r="O5" s="16" t="s">
        <v>6</v>
      </c>
      <c r="P5" s="16" t="s">
        <v>5</v>
      </c>
      <c r="Q5" s="16" t="s">
        <v>8</v>
      </c>
      <c r="R5" s="16" t="s">
        <v>6</v>
      </c>
      <c r="S5" s="16" t="s">
        <v>9</v>
      </c>
      <c r="T5" s="16" t="s">
        <v>6</v>
      </c>
      <c r="U5" s="16" t="s">
        <v>9</v>
      </c>
      <c r="V5" s="16" t="s">
        <v>6</v>
      </c>
      <c r="W5" s="16" t="s">
        <v>9</v>
      </c>
      <c r="X5" s="16" t="s">
        <v>6</v>
      </c>
      <c r="Y5" s="16" t="s">
        <v>9</v>
      </c>
      <c r="Z5" s="16" t="s">
        <v>6</v>
      </c>
      <c r="AA5" s="16" t="s">
        <v>9</v>
      </c>
      <c r="AB5" s="16" t="s">
        <v>252</v>
      </c>
      <c r="AC5" s="79" t="s">
        <v>10</v>
      </c>
      <c r="AD5" s="91" t="s">
        <v>237</v>
      </c>
      <c r="AE5" s="102" t="s">
        <v>242</v>
      </c>
    </row>
    <row r="6" spans="1:31" x14ac:dyDescent="0.25">
      <c r="A6" s="18">
        <v>130</v>
      </c>
      <c r="B6" s="19" t="s">
        <v>11</v>
      </c>
      <c r="C6" s="20"/>
      <c r="D6" s="21"/>
    </row>
    <row r="7" spans="1:31" x14ac:dyDescent="0.25">
      <c r="A7" s="22" t="s">
        <v>12</v>
      </c>
      <c r="B7" s="23" t="s">
        <v>13</v>
      </c>
      <c r="C7" s="24">
        <v>5734471.7800000003</v>
      </c>
      <c r="D7" s="25">
        <v>6206923.2699999996</v>
      </c>
      <c r="E7" s="26">
        <v>5742981</v>
      </c>
      <c r="F7" s="27">
        <v>5380815.7300000004</v>
      </c>
      <c r="G7" s="28">
        <v>5772040</v>
      </c>
      <c r="H7" s="28">
        <v>6312750.8600000003</v>
      </c>
      <c r="I7" s="28">
        <v>5783646</v>
      </c>
      <c r="J7" s="28">
        <v>5722239</v>
      </c>
      <c r="K7" s="28">
        <v>5768569.9500000002</v>
      </c>
      <c r="L7" s="28">
        <v>5765209</v>
      </c>
      <c r="M7" s="28">
        <v>6222752.7300000004</v>
      </c>
      <c r="N7" s="28">
        <v>5427796</v>
      </c>
      <c r="O7" s="28">
        <v>6205813.0800000001</v>
      </c>
      <c r="P7" s="29">
        <v>5687330.2400000002</v>
      </c>
      <c r="Q7" s="29">
        <v>5687904.9000000004</v>
      </c>
      <c r="R7" s="29">
        <v>5751678.3799999999</v>
      </c>
      <c r="S7" s="30">
        <v>5657256</v>
      </c>
      <c r="T7" s="30">
        <v>6334134.4299999997</v>
      </c>
      <c r="U7" s="30">
        <v>5657256</v>
      </c>
      <c r="V7" s="30">
        <v>6126154.3200000003</v>
      </c>
      <c r="W7" s="30">
        <v>5657256</v>
      </c>
      <c r="X7" s="30">
        <v>7607573.5499999998</v>
      </c>
      <c r="Y7" s="30">
        <v>7948203</v>
      </c>
      <c r="Z7" s="30">
        <v>7655914.1299999999</v>
      </c>
      <c r="AA7" s="30">
        <v>7965655</v>
      </c>
      <c r="AB7" s="30">
        <v>7477018.0199999996</v>
      </c>
      <c r="AC7" s="80">
        <v>8284496</v>
      </c>
      <c r="AD7" s="92"/>
      <c r="AE7" s="103"/>
    </row>
    <row r="8" spans="1:31" x14ac:dyDescent="0.25">
      <c r="A8" s="22" t="s">
        <v>14</v>
      </c>
      <c r="B8" s="23" t="s">
        <v>15</v>
      </c>
      <c r="C8" s="24">
        <v>469500</v>
      </c>
      <c r="D8" s="25"/>
      <c r="E8" s="26">
        <v>450000</v>
      </c>
      <c r="F8" s="27">
        <v>864857</v>
      </c>
      <c r="G8" s="28">
        <v>361460</v>
      </c>
      <c r="H8" s="28">
        <v>0</v>
      </c>
      <c r="I8" s="28">
        <v>547051</v>
      </c>
      <c r="J8" s="28">
        <v>456639</v>
      </c>
      <c r="K8" s="28">
        <v>455598</v>
      </c>
      <c r="L8" s="28">
        <v>465585</v>
      </c>
      <c r="M8" s="28">
        <v>19</v>
      </c>
      <c r="N8" s="28">
        <v>780962</v>
      </c>
      <c r="O8" s="28">
        <v>19</v>
      </c>
      <c r="P8" s="29">
        <v>469798</v>
      </c>
      <c r="Q8" s="29">
        <v>469798</v>
      </c>
      <c r="R8" s="29">
        <v>469798</v>
      </c>
      <c r="S8" s="30">
        <v>503757</v>
      </c>
      <c r="T8" s="30">
        <v>0</v>
      </c>
      <c r="U8" s="30">
        <v>503757</v>
      </c>
      <c r="V8" s="30"/>
      <c r="W8" s="30">
        <v>503757</v>
      </c>
      <c r="X8" s="30"/>
      <c r="Y8" s="30"/>
      <c r="Z8" s="30"/>
      <c r="AA8" s="30"/>
      <c r="AB8" s="30"/>
      <c r="AC8" s="80"/>
      <c r="AD8" s="92">
        <v>0</v>
      </c>
      <c r="AE8" s="103"/>
    </row>
    <row r="9" spans="1:31" x14ac:dyDescent="0.25">
      <c r="A9" s="31"/>
      <c r="B9" s="32" t="s">
        <v>16</v>
      </c>
      <c r="C9" s="33">
        <f t="shared" ref="C9:V9" si="0">SUM(C7:C8)</f>
        <v>6203971.7800000003</v>
      </c>
      <c r="D9" s="33">
        <f t="shared" si="0"/>
        <v>6206923.2699999996</v>
      </c>
      <c r="E9" s="33">
        <f t="shared" si="0"/>
        <v>6192981</v>
      </c>
      <c r="F9" s="34">
        <f t="shared" si="0"/>
        <v>6245672.7300000004</v>
      </c>
      <c r="G9" s="34">
        <f t="shared" si="0"/>
        <v>6133500</v>
      </c>
      <c r="H9" s="34">
        <f t="shared" si="0"/>
        <v>6312750.8600000003</v>
      </c>
      <c r="I9" s="34">
        <f t="shared" si="0"/>
        <v>6330697</v>
      </c>
      <c r="J9" s="34">
        <f t="shared" si="0"/>
        <v>6178878</v>
      </c>
      <c r="K9" s="34">
        <f t="shared" si="0"/>
        <v>6224167.9500000002</v>
      </c>
      <c r="L9" s="34">
        <f t="shared" si="0"/>
        <v>6230794</v>
      </c>
      <c r="M9" s="34">
        <f t="shared" si="0"/>
        <v>6222771.7300000004</v>
      </c>
      <c r="N9" s="34">
        <f t="shared" si="0"/>
        <v>6208758</v>
      </c>
      <c r="O9" s="34">
        <f t="shared" si="0"/>
        <v>6205832.0800000001</v>
      </c>
      <c r="P9" s="34">
        <f t="shared" si="0"/>
        <v>6157128.2400000002</v>
      </c>
      <c r="Q9" s="34">
        <f t="shared" si="0"/>
        <v>6157702.9000000004</v>
      </c>
      <c r="R9" s="34">
        <f t="shared" si="0"/>
        <v>6221476.3799999999</v>
      </c>
      <c r="S9" s="34">
        <f t="shared" si="0"/>
        <v>6161013</v>
      </c>
      <c r="T9" s="34">
        <f t="shared" si="0"/>
        <v>6334134.4299999997</v>
      </c>
      <c r="U9" s="34">
        <f t="shared" si="0"/>
        <v>6161013</v>
      </c>
      <c r="V9" s="34">
        <f t="shared" si="0"/>
        <v>6126154.3200000003</v>
      </c>
      <c r="W9" s="34">
        <f t="shared" ref="W9:X9" si="1">SUM(W7:W8)</f>
        <v>6161013</v>
      </c>
      <c r="X9" s="34">
        <f t="shared" si="1"/>
        <v>7607573.5499999998</v>
      </c>
      <c r="Y9" s="34">
        <f t="shared" ref="Y9:Z9" si="2">SUM(Y7:Y8)</f>
        <v>7948203</v>
      </c>
      <c r="Z9" s="34">
        <f t="shared" si="2"/>
        <v>7655914.1299999999</v>
      </c>
      <c r="AA9" s="34">
        <v>7965655</v>
      </c>
      <c r="AB9" s="34">
        <v>7965655</v>
      </c>
      <c r="AC9" s="81">
        <f>SUM(AC7:AC8)</f>
        <v>8284496</v>
      </c>
      <c r="AD9" s="93">
        <f t="shared" ref="AD9" si="3">SUM(AD7:AD8)</f>
        <v>0</v>
      </c>
      <c r="AE9" s="87">
        <f>SUM(AE7:AE8)</f>
        <v>0</v>
      </c>
    </row>
    <row r="10" spans="1:31" x14ac:dyDescent="0.25">
      <c r="A10" s="18">
        <v>131</v>
      </c>
      <c r="B10" s="19" t="s">
        <v>17</v>
      </c>
      <c r="C10" s="24"/>
      <c r="D10" s="25"/>
      <c r="E10" s="26"/>
      <c r="F10" s="27"/>
      <c r="G10" s="28"/>
      <c r="H10" s="28"/>
      <c r="I10" s="28"/>
      <c r="J10" s="28"/>
      <c r="K10" s="28"/>
      <c r="L10" s="28"/>
      <c r="M10" s="28"/>
      <c r="N10" s="28"/>
      <c r="O10" s="28"/>
    </row>
    <row r="11" spans="1:31" x14ac:dyDescent="0.25">
      <c r="A11" s="22" t="s">
        <v>18</v>
      </c>
      <c r="B11" s="23" t="s">
        <v>19</v>
      </c>
      <c r="C11" s="24">
        <v>368000</v>
      </c>
      <c r="D11" s="25">
        <v>305109.45</v>
      </c>
      <c r="E11" s="26">
        <v>364584</v>
      </c>
      <c r="F11" s="27">
        <v>390291.65</v>
      </c>
      <c r="G11" s="28">
        <v>395465</v>
      </c>
      <c r="H11" s="28">
        <v>305801.3</v>
      </c>
      <c r="I11" s="28">
        <v>404921.8</v>
      </c>
      <c r="J11" s="28">
        <v>390555</v>
      </c>
      <c r="K11" s="28">
        <v>398594.49</v>
      </c>
      <c r="L11" s="28">
        <v>391163</v>
      </c>
      <c r="M11" s="28">
        <v>410605.29</v>
      </c>
      <c r="N11" s="28">
        <v>530000</v>
      </c>
      <c r="O11" s="28">
        <v>541268.23</v>
      </c>
      <c r="P11" s="29">
        <v>604000</v>
      </c>
      <c r="Q11" s="29">
        <v>514686.25</v>
      </c>
      <c r="R11" s="29">
        <v>731526.35</v>
      </c>
      <c r="S11" s="30">
        <v>920588</v>
      </c>
      <c r="T11" s="30">
        <v>1071537.25</v>
      </c>
      <c r="U11" s="30">
        <v>1020588</v>
      </c>
      <c r="V11" s="30">
        <v>1326104.49</v>
      </c>
      <c r="W11" s="30">
        <v>1289934</v>
      </c>
      <c r="X11" s="30">
        <v>1553125.57</v>
      </c>
      <c r="Y11" s="30">
        <v>1664088</v>
      </c>
      <c r="Z11" s="30">
        <v>1848206.57</v>
      </c>
      <c r="AA11" s="30">
        <v>1883481</v>
      </c>
      <c r="AB11" s="30">
        <v>1600930.37</v>
      </c>
      <c r="AC11" s="80">
        <v>2786373.82</v>
      </c>
      <c r="AD11" s="92"/>
      <c r="AE11" s="103"/>
    </row>
    <row r="12" spans="1:31" x14ac:dyDescent="0.25">
      <c r="A12" s="22" t="s">
        <v>20</v>
      </c>
      <c r="B12" s="23" t="s">
        <v>21</v>
      </c>
      <c r="C12" s="24">
        <v>1200</v>
      </c>
      <c r="D12" s="25">
        <v>2244.81</v>
      </c>
      <c r="E12" s="26">
        <v>2200</v>
      </c>
      <c r="F12" s="27">
        <v>2779.38</v>
      </c>
      <c r="G12" s="28">
        <v>2200</v>
      </c>
      <c r="H12" s="28">
        <v>0</v>
      </c>
      <c r="I12" s="28">
        <v>2307.96</v>
      </c>
      <c r="J12" s="28">
        <v>2500</v>
      </c>
      <c r="K12" s="28">
        <v>2601</v>
      </c>
      <c r="L12" s="28">
        <v>2500</v>
      </c>
      <c r="M12" s="28">
        <v>2924.09</v>
      </c>
      <c r="N12" s="28">
        <v>2500</v>
      </c>
      <c r="O12" s="28">
        <v>2989.26</v>
      </c>
      <c r="P12" s="29">
        <v>2500</v>
      </c>
      <c r="Q12" s="29">
        <v>0</v>
      </c>
      <c r="R12" s="29">
        <v>2836.22</v>
      </c>
      <c r="S12" s="30">
        <v>2900</v>
      </c>
      <c r="T12" s="30">
        <v>3858.83</v>
      </c>
      <c r="U12" s="30">
        <v>2900</v>
      </c>
      <c r="V12" s="30">
        <v>4495.41</v>
      </c>
      <c r="W12" s="30">
        <v>2900</v>
      </c>
      <c r="X12" s="30">
        <v>5013.32</v>
      </c>
      <c r="Y12" s="30">
        <v>2900</v>
      </c>
      <c r="Z12" s="30">
        <v>6077.77</v>
      </c>
      <c r="AA12" s="30">
        <v>2900</v>
      </c>
      <c r="AB12" s="30">
        <v>0</v>
      </c>
      <c r="AC12" s="80">
        <v>6000</v>
      </c>
      <c r="AD12" s="92"/>
      <c r="AE12" s="103"/>
    </row>
    <row r="13" spans="1:31" x14ac:dyDescent="0.25">
      <c r="A13" s="22" t="s">
        <v>22</v>
      </c>
      <c r="B13" s="23" t="s">
        <v>23</v>
      </c>
      <c r="C13" s="24">
        <v>2700</v>
      </c>
      <c r="D13" s="25">
        <v>1760.92</v>
      </c>
      <c r="E13" s="26">
        <v>2200</v>
      </c>
      <c r="F13" s="27">
        <v>1952.9</v>
      </c>
      <c r="G13" s="28">
        <v>2000</v>
      </c>
      <c r="H13" s="28">
        <v>0</v>
      </c>
      <c r="I13" s="28">
        <v>1595.42</v>
      </c>
      <c r="J13" s="28">
        <v>2000</v>
      </c>
      <c r="K13" s="28">
        <v>2005.8600000000001</v>
      </c>
      <c r="L13" s="28">
        <v>1800</v>
      </c>
      <c r="M13" s="28">
        <v>2072.06</v>
      </c>
      <c r="N13" s="28">
        <v>1800</v>
      </c>
      <c r="O13" s="28">
        <v>2025.72</v>
      </c>
      <c r="P13" s="29">
        <v>1800</v>
      </c>
      <c r="Q13" s="29">
        <v>0</v>
      </c>
      <c r="R13" s="29">
        <v>2144.88</v>
      </c>
      <c r="S13" s="30">
        <v>2000</v>
      </c>
      <c r="T13" s="30">
        <v>2072.06</v>
      </c>
      <c r="U13" s="30">
        <v>2000</v>
      </c>
      <c r="V13" s="30">
        <v>0</v>
      </c>
      <c r="W13" s="30">
        <v>2000</v>
      </c>
      <c r="X13" s="30">
        <v>3812.48</v>
      </c>
      <c r="Y13" s="30">
        <v>2000</v>
      </c>
      <c r="Z13" s="30">
        <v>325.02</v>
      </c>
      <c r="AA13" s="30">
        <v>2000</v>
      </c>
      <c r="AB13" s="30">
        <v>1668.24</v>
      </c>
      <c r="AC13" s="80">
        <v>2200</v>
      </c>
      <c r="AD13" s="92"/>
      <c r="AE13" s="103"/>
    </row>
    <row r="14" spans="1:31" x14ac:dyDescent="0.25">
      <c r="A14" s="22" t="s">
        <v>24</v>
      </c>
      <c r="B14" s="23" t="s">
        <v>25</v>
      </c>
      <c r="C14" s="24">
        <v>5500</v>
      </c>
      <c r="D14" s="25">
        <v>6366</v>
      </c>
      <c r="E14" s="26">
        <v>6300</v>
      </c>
      <c r="F14" s="27">
        <v>6129</v>
      </c>
      <c r="G14" s="28">
        <v>6100</v>
      </c>
      <c r="H14" s="28">
        <v>5848</v>
      </c>
      <c r="I14" s="28">
        <v>11696</v>
      </c>
      <c r="J14" s="28">
        <v>5800</v>
      </c>
      <c r="K14" s="28">
        <v>6859</v>
      </c>
      <c r="L14" s="28">
        <v>5800</v>
      </c>
      <c r="M14" s="28">
        <v>5849</v>
      </c>
      <c r="N14" s="28">
        <v>5800</v>
      </c>
      <c r="O14" s="28">
        <v>5800</v>
      </c>
      <c r="P14" s="29">
        <v>5800</v>
      </c>
      <c r="Q14" s="29">
        <v>-105</v>
      </c>
      <c r="R14" s="29">
        <v>5800</v>
      </c>
      <c r="S14" s="30">
        <v>5800</v>
      </c>
      <c r="T14" s="30">
        <v>5800</v>
      </c>
      <c r="U14" s="30">
        <v>5800</v>
      </c>
      <c r="V14" s="30">
        <v>4544</v>
      </c>
      <c r="W14" s="30">
        <v>5800</v>
      </c>
      <c r="X14" s="30">
        <v>5189</v>
      </c>
      <c r="Y14" s="30">
        <v>5800</v>
      </c>
      <c r="Z14" s="30">
        <v>4556</v>
      </c>
      <c r="AA14" s="30">
        <v>5800</v>
      </c>
      <c r="AB14" s="30">
        <v>2537</v>
      </c>
      <c r="AC14" s="80">
        <v>5800</v>
      </c>
      <c r="AD14" s="92"/>
      <c r="AE14" s="103"/>
    </row>
    <row r="15" spans="1:31" x14ac:dyDescent="0.25">
      <c r="A15" s="22" t="s">
        <v>26</v>
      </c>
      <c r="B15" s="23" t="s">
        <v>27</v>
      </c>
      <c r="C15" s="24">
        <v>171092.09</v>
      </c>
      <c r="D15" s="25">
        <v>187250.09</v>
      </c>
      <c r="E15" s="26">
        <v>171000</v>
      </c>
      <c r="F15" s="27">
        <v>523474</v>
      </c>
      <c r="G15" s="28">
        <v>164950</v>
      </c>
      <c r="H15" s="28">
        <v>106</v>
      </c>
      <c r="I15" s="28">
        <v>318394</v>
      </c>
      <c r="J15" s="28">
        <v>194600</v>
      </c>
      <c r="K15" s="28">
        <v>144</v>
      </c>
      <c r="L15" s="28">
        <v>388853</v>
      </c>
      <c r="M15" s="28">
        <v>388995</v>
      </c>
      <c r="N15" s="28">
        <v>482565.5</v>
      </c>
      <c r="O15" s="28">
        <v>482775</v>
      </c>
      <c r="P15" s="29">
        <v>415081.72</v>
      </c>
      <c r="Q15" s="29">
        <v>260</v>
      </c>
      <c r="R15" s="29">
        <v>369598</v>
      </c>
      <c r="S15" s="30">
        <v>435880</v>
      </c>
      <c r="T15" s="30">
        <v>481940</v>
      </c>
      <c r="U15" s="30">
        <v>435880</v>
      </c>
      <c r="V15" s="30">
        <v>465998</v>
      </c>
      <c r="W15" s="30">
        <v>435880</v>
      </c>
      <c r="X15" s="30">
        <v>388818</v>
      </c>
      <c r="Y15" s="30">
        <v>435880</v>
      </c>
      <c r="Z15" s="30">
        <v>428749</v>
      </c>
      <c r="AA15" s="30">
        <v>435880</v>
      </c>
      <c r="AB15" s="30">
        <v>332</v>
      </c>
      <c r="AC15" s="80">
        <v>435880</v>
      </c>
      <c r="AD15" s="92"/>
      <c r="AE15" s="103"/>
    </row>
    <row r="16" spans="1:31" x14ac:dyDescent="0.25">
      <c r="A16" s="22" t="s">
        <v>248</v>
      </c>
      <c r="B16" s="23" t="s">
        <v>249</v>
      </c>
      <c r="C16" s="24"/>
      <c r="D16" s="25"/>
      <c r="E16" s="26"/>
      <c r="F16" s="27"/>
      <c r="G16" s="28"/>
      <c r="H16" s="28"/>
      <c r="I16" s="28"/>
      <c r="J16" s="28"/>
      <c r="K16" s="28"/>
      <c r="L16" s="28"/>
      <c r="M16" s="28"/>
      <c r="N16" s="28"/>
      <c r="O16" s="28"/>
      <c r="P16" s="29"/>
      <c r="Q16" s="29"/>
      <c r="R16" s="29"/>
      <c r="S16" s="30"/>
      <c r="T16" s="30"/>
      <c r="U16" s="30"/>
      <c r="V16" s="30"/>
      <c r="W16" s="30"/>
      <c r="X16" s="30">
        <v>215889</v>
      </c>
      <c r="Y16" s="30"/>
      <c r="Z16" s="30">
        <v>0</v>
      </c>
      <c r="AA16" s="30">
        <v>0</v>
      </c>
      <c r="AB16" s="30">
        <v>0</v>
      </c>
      <c r="AC16" s="80">
        <v>0</v>
      </c>
      <c r="AD16" s="92"/>
      <c r="AE16" s="103"/>
    </row>
    <row r="17" spans="1:31" x14ac:dyDescent="0.25">
      <c r="A17" s="22" t="s">
        <v>28</v>
      </c>
      <c r="B17" s="23" t="s">
        <v>29</v>
      </c>
      <c r="C17" s="24">
        <v>153190.69</v>
      </c>
      <c r="D17" s="25">
        <v>156809.31</v>
      </c>
      <c r="E17" s="26">
        <v>153000</v>
      </c>
      <c r="F17" s="27">
        <v>149576.93</v>
      </c>
      <c r="G17" s="28">
        <v>222300</v>
      </c>
      <c r="H17" s="28">
        <v>165286.38</v>
      </c>
      <c r="I17" s="28">
        <v>225137.38</v>
      </c>
      <c r="J17" s="28">
        <v>375300</v>
      </c>
      <c r="K17" s="28">
        <v>292846.71000000002</v>
      </c>
      <c r="L17" s="28">
        <v>358823</v>
      </c>
      <c r="M17" s="28">
        <v>358822.97</v>
      </c>
      <c r="N17" s="28">
        <v>360532.7</v>
      </c>
      <c r="O17" s="28">
        <v>360523.7</v>
      </c>
      <c r="P17" s="29">
        <v>527209.87</v>
      </c>
      <c r="Q17" s="29">
        <v>396607.41</v>
      </c>
      <c r="R17" s="29">
        <v>527209.87</v>
      </c>
      <c r="S17" s="30">
        <v>511875</v>
      </c>
      <c r="T17" s="30">
        <v>511875.08</v>
      </c>
      <c r="U17" s="30">
        <v>511875</v>
      </c>
      <c r="V17" s="30">
        <v>500930.08</v>
      </c>
      <c r="W17" s="30">
        <v>511875</v>
      </c>
      <c r="X17" s="30">
        <v>511875</v>
      </c>
      <c r="Y17" s="30">
        <v>511875</v>
      </c>
      <c r="Z17" s="30">
        <v>475492.53</v>
      </c>
      <c r="AA17" s="30">
        <v>511875</v>
      </c>
      <c r="AB17" s="30">
        <v>393005.87</v>
      </c>
      <c r="AC17" s="80">
        <v>511875</v>
      </c>
      <c r="AD17" s="92"/>
      <c r="AE17" s="103"/>
    </row>
    <row r="18" spans="1:31" x14ac:dyDescent="0.25">
      <c r="A18" s="35" t="s">
        <v>30</v>
      </c>
      <c r="B18" s="36" t="s">
        <v>31</v>
      </c>
      <c r="C18" s="24">
        <v>115610</v>
      </c>
      <c r="D18" s="25">
        <v>115610</v>
      </c>
      <c r="E18" s="26">
        <v>120000</v>
      </c>
      <c r="F18" s="27">
        <v>155068.5</v>
      </c>
      <c r="G18" s="28">
        <v>100528</v>
      </c>
      <c r="H18" s="28">
        <v>0</v>
      </c>
      <c r="I18" s="28">
        <v>100172</v>
      </c>
      <c r="J18" s="28">
        <v>100172</v>
      </c>
      <c r="K18" s="28">
        <v>101788</v>
      </c>
      <c r="L18" s="28">
        <v>103048</v>
      </c>
      <c r="M18" s="28">
        <v>101824</v>
      </c>
      <c r="N18" s="28">
        <v>101824</v>
      </c>
      <c r="O18" s="28">
        <v>112948</v>
      </c>
      <c r="P18" s="29">
        <v>104660</v>
      </c>
      <c r="Q18" s="29">
        <v>0</v>
      </c>
      <c r="R18" s="29">
        <v>102165</v>
      </c>
      <c r="S18" s="30">
        <v>105613</v>
      </c>
      <c r="T18" s="30">
        <v>0</v>
      </c>
      <c r="U18" s="30">
        <v>105613</v>
      </c>
      <c r="V18" s="30">
        <v>112198</v>
      </c>
      <c r="W18" s="30">
        <v>105613</v>
      </c>
      <c r="X18" s="30">
        <v>124194</v>
      </c>
      <c r="Y18" s="30">
        <v>105613</v>
      </c>
      <c r="Z18" s="30">
        <v>131942</v>
      </c>
      <c r="AA18" s="30">
        <v>124000</v>
      </c>
      <c r="AB18" s="30">
        <v>0</v>
      </c>
      <c r="AC18" s="80">
        <v>124000</v>
      </c>
      <c r="AD18" s="92"/>
      <c r="AE18" s="103"/>
    </row>
    <row r="19" spans="1:31" x14ac:dyDescent="0.25">
      <c r="A19" s="37"/>
      <c r="B19" s="38" t="s">
        <v>16</v>
      </c>
      <c r="C19" s="33">
        <f t="shared" ref="C19:V19" si="4">SUM(C11:C18)</f>
        <v>817292.78</v>
      </c>
      <c r="D19" s="33">
        <f t="shared" si="4"/>
        <v>775150.58000000007</v>
      </c>
      <c r="E19" s="39">
        <f t="shared" si="4"/>
        <v>819284</v>
      </c>
      <c r="F19" s="40">
        <f t="shared" si="4"/>
        <v>1229272.3600000001</v>
      </c>
      <c r="G19" s="33">
        <f t="shared" si="4"/>
        <v>893543</v>
      </c>
      <c r="H19" s="33">
        <f t="shared" si="4"/>
        <v>477041.68</v>
      </c>
      <c r="I19" s="33">
        <f t="shared" si="4"/>
        <v>1064224.56</v>
      </c>
      <c r="J19" s="33">
        <f t="shared" si="4"/>
        <v>1070927</v>
      </c>
      <c r="K19" s="33">
        <f t="shared" si="4"/>
        <v>804839.06</v>
      </c>
      <c r="L19" s="33">
        <f t="shared" si="4"/>
        <v>1251987</v>
      </c>
      <c r="M19" s="33">
        <f t="shared" si="4"/>
        <v>1271092.4099999999</v>
      </c>
      <c r="N19" s="33">
        <f t="shared" si="4"/>
        <v>1485022.2</v>
      </c>
      <c r="O19" s="33">
        <f t="shared" si="4"/>
        <v>1508329.91</v>
      </c>
      <c r="P19" s="33">
        <f t="shared" si="4"/>
        <v>1661051.5899999999</v>
      </c>
      <c r="Q19" s="33">
        <f t="shared" si="4"/>
        <v>911448.65999999992</v>
      </c>
      <c r="R19" s="33">
        <f t="shared" si="4"/>
        <v>1741280.3199999998</v>
      </c>
      <c r="S19" s="33">
        <f t="shared" si="4"/>
        <v>1984656</v>
      </c>
      <c r="T19" s="33">
        <f t="shared" si="4"/>
        <v>2077083.2200000002</v>
      </c>
      <c r="U19" s="33">
        <f t="shared" si="4"/>
        <v>2084656</v>
      </c>
      <c r="V19" s="33">
        <f t="shared" si="4"/>
        <v>2414269.98</v>
      </c>
      <c r="W19" s="33">
        <f t="shared" ref="W19:X19" si="5">SUM(W11:W18)</f>
        <v>2354002</v>
      </c>
      <c r="X19" s="33">
        <f t="shared" si="5"/>
        <v>2807916.37</v>
      </c>
      <c r="Y19" s="33">
        <f t="shared" ref="Y19:Z19" si="6">SUM(Y11:Y18)</f>
        <v>2728156</v>
      </c>
      <c r="Z19" s="33">
        <f t="shared" si="6"/>
        <v>2895348.8900000006</v>
      </c>
      <c r="AA19" s="33">
        <v>2965936</v>
      </c>
      <c r="AB19" s="33">
        <f>SUM(AB11:AB18)</f>
        <v>1998473.48</v>
      </c>
      <c r="AC19" s="82">
        <f>SUM(AC11:AC18)</f>
        <v>3872128.82</v>
      </c>
      <c r="AD19" s="94">
        <f t="shared" ref="AD19" si="7">SUM(AD11:AD18)</f>
        <v>0</v>
      </c>
      <c r="AE19" s="86">
        <f>SUM(AE11:AE18)</f>
        <v>0</v>
      </c>
    </row>
    <row r="20" spans="1:31" x14ac:dyDescent="0.25">
      <c r="A20" s="18">
        <v>132</v>
      </c>
      <c r="B20" s="19" t="s">
        <v>32</v>
      </c>
      <c r="C20" s="24"/>
      <c r="D20" s="25"/>
      <c r="E20" s="26"/>
      <c r="F20" s="27"/>
      <c r="G20" s="28"/>
      <c r="H20" s="28"/>
      <c r="I20" s="28"/>
      <c r="J20" s="28"/>
      <c r="K20" s="28"/>
      <c r="L20" s="28"/>
      <c r="M20" s="28"/>
      <c r="N20" s="28"/>
      <c r="O20" s="28"/>
    </row>
    <row r="21" spans="1:31" x14ac:dyDescent="0.25">
      <c r="A21" s="22" t="s">
        <v>33</v>
      </c>
      <c r="B21" s="23" t="s">
        <v>34</v>
      </c>
      <c r="C21" s="24">
        <v>3700</v>
      </c>
      <c r="D21" s="25">
        <v>3669.6</v>
      </c>
      <c r="E21" s="26">
        <v>3700</v>
      </c>
      <c r="F21" s="27">
        <v>3822.4</v>
      </c>
      <c r="G21" s="28">
        <v>3700</v>
      </c>
      <c r="H21" s="28">
        <v>3700.6</v>
      </c>
      <c r="I21" s="28">
        <v>3706.6</v>
      </c>
      <c r="J21" s="28">
        <v>3700</v>
      </c>
      <c r="K21" s="28">
        <v>3489.2000000000003</v>
      </c>
      <c r="L21" s="28">
        <v>3700</v>
      </c>
      <c r="M21" s="28">
        <v>3177.4</v>
      </c>
      <c r="N21" s="28">
        <v>3700</v>
      </c>
      <c r="O21" s="28">
        <v>3128</v>
      </c>
      <c r="P21" s="29">
        <v>3700</v>
      </c>
      <c r="Q21" s="29">
        <v>3165.8</v>
      </c>
      <c r="R21" s="29">
        <v>3165.8</v>
      </c>
      <c r="S21" s="30">
        <v>3200</v>
      </c>
      <c r="T21" s="30">
        <v>3493.3</v>
      </c>
      <c r="U21" s="30">
        <v>3500</v>
      </c>
      <c r="V21" s="30">
        <v>3611.3</v>
      </c>
      <c r="W21" s="30">
        <v>3500</v>
      </c>
      <c r="X21" s="30">
        <v>3222.8</v>
      </c>
      <c r="Y21" s="30">
        <v>3500</v>
      </c>
      <c r="Z21" s="30">
        <v>3398</v>
      </c>
      <c r="AA21" s="30">
        <v>3500</v>
      </c>
      <c r="AB21" s="30">
        <v>3475.6</v>
      </c>
      <c r="AC21" s="80">
        <v>3500</v>
      </c>
      <c r="AD21" s="92"/>
      <c r="AE21" s="103"/>
    </row>
    <row r="22" spans="1:31" x14ac:dyDescent="0.25">
      <c r="A22" s="35" t="s">
        <v>35</v>
      </c>
      <c r="B22" s="36" t="s">
        <v>36</v>
      </c>
      <c r="C22" s="24">
        <v>0</v>
      </c>
      <c r="D22" s="25">
        <v>1838.66</v>
      </c>
      <c r="E22" s="26">
        <v>0</v>
      </c>
      <c r="F22" s="27">
        <v>2333.94</v>
      </c>
      <c r="G22" s="28">
        <v>1800</v>
      </c>
      <c r="H22" s="28">
        <v>763.79</v>
      </c>
      <c r="I22" s="28">
        <v>1576.79</v>
      </c>
      <c r="J22" s="28">
        <v>1800</v>
      </c>
      <c r="K22" s="28">
        <v>1404.83</v>
      </c>
      <c r="L22" s="28">
        <v>1800</v>
      </c>
      <c r="M22" s="28">
        <v>1306.8699999999999</v>
      </c>
      <c r="N22" s="28">
        <v>1800</v>
      </c>
      <c r="O22" s="28">
        <v>1288.42</v>
      </c>
      <c r="P22" s="29">
        <v>1300</v>
      </c>
      <c r="Q22" s="29">
        <v>1425.9</v>
      </c>
      <c r="R22" s="29">
        <v>1425.9</v>
      </c>
      <c r="S22" s="30">
        <v>1300</v>
      </c>
      <c r="T22" s="30">
        <v>1683.2</v>
      </c>
      <c r="U22" s="30">
        <v>1300</v>
      </c>
      <c r="V22" s="30">
        <v>3304.81</v>
      </c>
      <c r="W22" s="30">
        <v>1300</v>
      </c>
      <c r="X22" s="30">
        <v>1660.85</v>
      </c>
      <c r="Y22" s="30">
        <v>1300</v>
      </c>
      <c r="Z22" s="30">
        <v>1179.44</v>
      </c>
      <c r="AA22" s="30">
        <v>1300</v>
      </c>
      <c r="AB22" s="30">
        <v>338.01</v>
      </c>
      <c r="AC22" s="80">
        <v>1300</v>
      </c>
      <c r="AD22" s="92"/>
      <c r="AE22" s="103"/>
    </row>
    <row r="23" spans="1:31" x14ac:dyDescent="0.25">
      <c r="A23" s="35" t="s">
        <v>37</v>
      </c>
      <c r="B23" s="36" t="s">
        <v>38</v>
      </c>
      <c r="C23" s="24">
        <v>815000</v>
      </c>
      <c r="D23" s="25">
        <v>889436</v>
      </c>
      <c r="E23" s="26">
        <v>850000</v>
      </c>
      <c r="F23" s="27">
        <v>956012.36</v>
      </c>
      <c r="G23" s="28">
        <v>890000</v>
      </c>
      <c r="H23" s="28">
        <v>764666.39</v>
      </c>
      <c r="I23" s="28">
        <v>978036.84</v>
      </c>
      <c r="J23" s="28">
        <v>930000</v>
      </c>
      <c r="K23" s="28">
        <v>1007820.24</v>
      </c>
      <c r="L23" s="28">
        <v>935000</v>
      </c>
      <c r="M23" s="28">
        <v>1037778.81</v>
      </c>
      <c r="N23" s="28">
        <v>1000000</v>
      </c>
      <c r="O23" s="28">
        <v>1026851.55</v>
      </c>
      <c r="P23" s="29">
        <v>1043152</v>
      </c>
      <c r="Q23" s="29">
        <v>776495.28</v>
      </c>
      <c r="R23" s="29">
        <v>1013487.91</v>
      </c>
      <c r="S23" s="30">
        <v>1045000</v>
      </c>
      <c r="T23" s="30">
        <v>1094504.8500000001</v>
      </c>
      <c r="U23" s="30">
        <v>1095000</v>
      </c>
      <c r="V23" s="30">
        <v>1082914.1000000001</v>
      </c>
      <c r="W23" s="30">
        <v>1095000</v>
      </c>
      <c r="X23" s="30">
        <v>1124813.49</v>
      </c>
      <c r="Y23" s="30">
        <v>1095000</v>
      </c>
      <c r="Z23" s="30">
        <v>1177224.18</v>
      </c>
      <c r="AA23" s="30">
        <v>1100000</v>
      </c>
      <c r="AB23" s="30">
        <v>1048798.22</v>
      </c>
      <c r="AC23" s="83">
        <v>1100000</v>
      </c>
      <c r="AD23" s="95"/>
      <c r="AE23" s="104"/>
    </row>
    <row r="24" spans="1:31" x14ac:dyDescent="0.25">
      <c r="A24" s="31"/>
      <c r="B24" s="32" t="s">
        <v>16</v>
      </c>
      <c r="C24" s="33">
        <f t="shared" ref="C24:V24" si="8">SUM(C21:C23)</f>
        <v>818700</v>
      </c>
      <c r="D24" s="33">
        <f t="shared" si="8"/>
        <v>894944.26</v>
      </c>
      <c r="E24" s="39">
        <f t="shared" si="8"/>
        <v>853700</v>
      </c>
      <c r="F24" s="40">
        <f t="shared" si="8"/>
        <v>962168.7</v>
      </c>
      <c r="G24" s="33">
        <f t="shared" si="8"/>
        <v>895500</v>
      </c>
      <c r="H24" s="33">
        <f t="shared" si="8"/>
        <v>769130.78</v>
      </c>
      <c r="I24" s="33">
        <f t="shared" si="8"/>
        <v>983320.23</v>
      </c>
      <c r="J24" s="33">
        <f t="shared" si="8"/>
        <v>935500</v>
      </c>
      <c r="K24" s="33">
        <f t="shared" si="8"/>
        <v>1012714.27</v>
      </c>
      <c r="L24" s="33">
        <f t="shared" si="8"/>
        <v>940500</v>
      </c>
      <c r="M24" s="33">
        <f t="shared" si="8"/>
        <v>1042263.0800000001</v>
      </c>
      <c r="N24" s="33">
        <f t="shared" si="8"/>
        <v>1005500</v>
      </c>
      <c r="O24" s="33">
        <f t="shared" si="8"/>
        <v>1031267.9700000001</v>
      </c>
      <c r="P24" s="33">
        <f t="shared" si="8"/>
        <v>1048152</v>
      </c>
      <c r="Q24" s="33">
        <f t="shared" si="8"/>
        <v>781086.98</v>
      </c>
      <c r="R24" s="33">
        <f t="shared" si="8"/>
        <v>1018079.61</v>
      </c>
      <c r="S24" s="33">
        <f t="shared" si="8"/>
        <v>1049500</v>
      </c>
      <c r="T24" s="33">
        <f t="shared" si="8"/>
        <v>1099681.3500000001</v>
      </c>
      <c r="U24" s="33">
        <f t="shared" si="8"/>
        <v>1099800</v>
      </c>
      <c r="V24" s="33">
        <f t="shared" si="8"/>
        <v>1089830.2100000002</v>
      </c>
      <c r="W24" s="33">
        <f t="shared" ref="W24:X24" si="9">SUM(W21:W23)</f>
        <v>1099800</v>
      </c>
      <c r="X24" s="33">
        <f t="shared" si="9"/>
        <v>1129697.1399999999</v>
      </c>
      <c r="Y24" s="33">
        <f t="shared" ref="Y24:Z24" si="10">SUM(Y21:Y23)</f>
        <v>1099800</v>
      </c>
      <c r="Z24" s="33">
        <f t="shared" si="10"/>
        <v>1181801.6199999999</v>
      </c>
      <c r="AA24" s="33">
        <v>1104800</v>
      </c>
      <c r="AB24" s="33">
        <f>SUM(AB21:AB23)</f>
        <v>1052611.83</v>
      </c>
      <c r="AC24" s="82">
        <f>SUM(AC21:AC23)</f>
        <v>1104800</v>
      </c>
      <c r="AD24" s="94">
        <f t="shared" ref="AD24" si="11">SUM(AD21:AD23)</f>
        <v>0</v>
      </c>
      <c r="AE24" s="86">
        <f>SUM(AE21:AE23)</f>
        <v>0</v>
      </c>
    </row>
    <row r="25" spans="1:31" x14ac:dyDescent="0.25">
      <c r="A25" s="18">
        <v>134</v>
      </c>
      <c r="B25" s="19" t="s">
        <v>39</v>
      </c>
      <c r="C25" s="24"/>
      <c r="D25" s="25"/>
      <c r="E25" s="26"/>
      <c r="F25" s="27"/>
      <c r="G25" s="28"/>
      <c r="H25" s="28"/>
      <c r="I25" s="28"/>
      <c r="J25" s="28"/>
      <c r="K25" s="28"/>
      <c r="L25" s="28"/>
      <c r="M25" s="28"/>
      <c r="N25" s="28"/>
      <c r="O25" s="28"/>
    </row>
    <row r="26" spans="1:31" x14ac:dyDescent="0.25">
      <c r="A26" s="22" t="s">
        <v>40</v>
      </c>
      <c r="B26" s="23" t="s">
        <v>41</v>
      </c>
      <c r="C26" s="24">
        <v>35000</v>
      </c>
      <c r="D26" s="25">
        <v>42014</v>
      </c>
      <c r="E26" s="26">
        <v>40000</v>
      </c>
      <c r="F26" s="27">
        <v>39742.47</v>
      </c>
      <c r="G26" s="28">
        <v>40000</v>
      </c>
      <c r="H26" s="28">
        <v>25438.44</v>
      </c>
      <c r="I26" s="28">
        <v>45409.9</v>
      </c>
      <c r="J26" s="28">
        <v>40000</v>
      </c>
      <c r="K26" s="28">
        <v>35913.4</v>
      </c>
      <c r="L26" s="28">
        <v>40000</v>
      </c>
      <c r="M26" s="28">
        <v>45390.27</v>
      </c>
      <c r="N26" s="28">
        <v>40000</v>
      </c>
      <c r="O26" s="28">
        <v>42660.88</v>
      </c>
      <c r="P26" s="29">
        <v>40000</v>
      </c>
      <c r="Q26" s="29">
        <v>33072.28</v>
      </c>
      <c r="R26" s="29">
        <v>58273.87</v>
      </c>
      <c r="S26" s="30">
        <v>40000</v>
      </c>
      <c r="T26" s="30">
        <v>62951.71</v>
      </c>
      <c r="U26" s="30">
        <v>40000</v>
      </c>
      <c r="V26" s="30">
        <v>44017.11</v>
      </c>
      <c r="W26" s="30">
        <v>40000</v>
      </c>
      <c r="X26" s="30">
        <v>18398.63</v>
      </c>
      <c r="Y26" s="30">
        <v>40000</v>
      </c>
      <c r="Z26" s="30">
        <v>33223.94</v>
      </c>
      <c r="AA26" s="30">
        <v>40000</v>
      </c>
      <c r="AB26" s="30">
        <v>44106.44</v>
      </c>
      <c r="AC26" s="80">
        <v>40000</v>
      </c>
      <c r="AD26" s="92"/>
      <c r="AE26" s="103"/>
    </row>
    <row r="27" spans="1:31" x14ac:dyDescent="0.25">
      <c r="A27" s="22" t="s">
        <v>42</v>
      </c>
      <c r="B27" s="23" t="s">
        <v>43</v>
      </c>
      <c r="C27" s="24">
        <v>5000</v>
      </c>
      <c r="D27" s="25">
        <v>586.96</v>
      </c>
      <c r="E27" s="26">
        <v>2500</v>
      </c>
      <c r="F27" s="27">
        <v>5023.21</v>
      </c>
      <c r="G27" s="28">
        <v>2500</v>
      </c>
      <c r="H27" s="28">
        <v>4302.1899999999996</v>
      </c>
      <c r="I27" s="28">
        <v>5919.84</v>
      </c>
      <c r="J27" s="28">
        <v>4500</v>
      </c>
      <c r="K27" s="28">
        <v>6797.49</v>
      </c>
      <c r="L27" s="28">
        <v>4500</v>
      </c>
      <c r="M27" s="28">
        <v>14601.72</v>
      </c>
      <c r="N27" s="28">
        <v>7000</v>
      </c>
      <c r="O27" s="28">
        <v>16578.919999999998</v>
      </c>
      <c r="P27" s="29">
        <v>7000</v>
      </c>
      <c r="Q27" s="29">
        <v>11929.23</v>
      </c>
      <c r="R27" s="29">
        <v>21029.119999999999</v>
      </c>
      <c r="S27" s="30">
        <v>12000</v>
      </c>
      <c r="T27" s="30">
        <v>14626.7</v>
      </c>
      <c r="U27" s="30">
        <v>12000</v>
      </c>
      <c r="V27" s="30">
        <v>25279.37</v>
      </c>
      <c r="W27" s="30">
        <v>12000</v>
      </c>
      <c r="X27" s="30">
        <v>71998.75</v>
      </c>
      <c r="Y27" s="30">
        <v>25000</v>
      </c>
      <c r="Z27" s="30">
        <v>100640.43</v>
      </c>
      <c r="AA27" s="30">
        <v>50000</v>
      </c>
      <c r="AB27" s="30">
        <v>57857.88</v>
      </c>
      <c r="AC27" s="80">
        <v>50000</v>
      </c>
      <c r="AD27" s="92"/>
      <c r="AE27" s="103"/>
    </row>
    <row r="28" spans="1:31" x14ac:dyDescent="0.25">
      <c r="A28" s="22" t="s">
        <v>44</v>
      </c>
      <c r="B28" s="23" t="s">
        <v>45</v>
      </c>
      <c r="C28" s="24">
        <v>9000</v>
      </c>
      <c r="D28" s="25">
        <v>1070</v>
      </c>
      <c r="E28" s="26">
        <v>7800</v>
      </c>
      <c r="F28" s="27">
        <v>9970.68</v>
      </c>
      <c r="G28" s="28">
        <v>7800</v>
      </c>
      <c r="H28" s="28">
        <v>6717.41</v>
      </c>
      <c r="I28" s="28">
        <v>10038.26</v>
      </c>
      <c r="J28" s="28">
        <v>8500</v>
      </c>
      <c r="K28" s="28">
        <v>10171.01</v>
      </c>
      <c r="L28" s="28">
        <v>9500</v>
      </c>
      <c r="M28" s="28">
        <v>8179.55</v>
      </c>
      <c r="N28" s="28">
        <v>9500</v>
      </c>
      <c r="O28" s="28">
        <v>9963.01</v>
      </c>
      <c r="P28" s="29">
        <v>9500</v>
      </c>
      <c r="Q28" s="29">
        <v>7777.87</v>
      </c>
      <c r="R28" s="29">
        <v>9536.33</v>
      </c>
      <c r="S28" s="30">
        <v>9500</v>
      </c>
      <c r="T28" s="30">
        <v>8082.82</v>
      </c>
      <c r="U28" s="30">
        <v>9500</v>
      </c>
      <c r="V28" s="30">
        <v>4078.23</v>
      </c>
      <c r="W28" s="30">
        <v>9500</v>
      </c>
      <c r="X28" s="30">
        <v>15808.29</v>
      </c>
      <c r="Y28" s="30">
        <v>9500</v>
      </c>
      <c r="Z28" s="30">
        <v>26757.79</v>
      </c>
      <c r="AA28" s="30">
        <v>9500</v>
      </c>
      <c r="AB28" s="30">
        <v>14375.52</v>
      </c>
      <c r="AC28" s="80">
        <v>15000</v>
      </c>
      <c r="AD28" s="92"/>
      <c r="AE28" s="103"/>
    </row>
    <row r="29" spans="1:31" x14ac:dyDescent="0.25">
      <c r="A29" s="22" t="s">
        <v>46</v>
      </c>
      <c r="B29" s="23" t="s">
        <v>47</v>
      </c>
      <c r="C29" s="24">
        <v>6000</v>
      </c>
      <c r="D29" s="25">
        <v>6630</v>
      </c>
      <c r="E29" s="26">
        <v>6500</v>
      </c>
      <c r="F29" s="27">
        <v>6950</v>
      </c>
      <c r="G29" s="28">
        <v>6500</v>
      </c>
      <c r="H29" s="28">
        <v>7240</v>
      </c>
      <c r="I29" s="28">
        <v>7240</v>
      </c>
      <c r="J29" s="28">
        <v>7000</v>
      </c>
      <c r="K29" s="28">
        <v>7270</v>
      </c>
      <c r="L29" s="28">
        <v>7200</v>
      </c>
      <c r="M29" s="28">
        <v>7280</v>
      </c>
      <c r="N29" s="28">
        <v>7200</v>
      </c>
      <c r="O29" s="28">
        <v>7440</v>
      </c>
      <c r="P29" s="29">
        <v>7200</v>
      </c>
      <c r="Q29" s="29">
        <v>7690</v>
      </c>
      <c r="R29" s="29">
        <v>7690</v>
      </c>
      <c r="S29" s="30">
        <v>7200</v>
      </c>
      <c r="T29" s="30">
        <v>7740</v>
      </c>
      <c r="U29" s="30">
        <v>7500</v>
      </c>
      <c r="V29" s="30">
        <v>8260</v>
      </c>
      <c r="W29" s="30">
        <v>7500</v>
      </c>
      <c r="X29" s="30">
        <v>0</v>
      </c>
      <c r="Y29" s="30">
        <v>7500</v>
      </c>
      <c r="Z29" s="30">
        <v>9050</v>
      </c>
      <c r="AA29" s="30">
        <v>7500</v>
      </c>
      <c r="AB29" s="30">
        <v>9020</v>
      </c>
      <c r="AC29" s="80">
        <v>9000</v>
      </c>
      <c r="AD29" s="92"/>
      <c r="AE29" s="103"/>
    </row>
    <row r="30" spans="1:31" x14ac:dyDescent="0.25">
      <c r="A30" s="35" t="s">
        <v>48</v>
      </c>
      <c r="B30" s="36" t="s">
        <v>49</v>
      </c>
      <c r="C30" s="24">
        <v>35000</v>
      </c>
      <c r="D30" s="25">
        <v>30000</v>
      </c>
      <c r="E30" s="26">
        <v>30000</v>
      </c>
      <c r="F30" s="27">
        <v>25000</v>
      </c>
      <c r="G30" s="28">
        <v>30000</v>
      </c>
      <c r="H30" s="28">
        <v>11000</v>
      </c>
      <c r="I30" s="28">
        <v>22000</v>
      </c>
      <c r="J30" s="28">
        <v>25000</v>
      </c>
      <c r="K30" s="28">
        <v>20000</v>
      </c>
      <c r="L30" s="28">
        <v>25000</v>
      </c>
      <c r="M30" s="28">
        <v>25000</v>
      </c>
      <c r="N30" s="28">
        <v>25000</v>
      </c>
      <c r="O30" s="28">
        <v>30000</v>
      </c>
      <c r="P30" s="29">
        <v>25000</v>
      </c>
      <c r="Q30" s="29">
        <v>10000</v>
      </c>
      <c r="R30" s="29">
        <v>20000</v>
      </c>
      <c r="S30" s="30">
        <v>25000</v>
      </c>
      <c r="T30" s="30">
        <v>30000</v>
      </c>
      <c r="U30" s="30">
        <v>25000</v>
      </c>
      <c r="V30" s="30">
        <v>35000</v>
      </c>
      <c r="W30" s="30">
        <v>25000</v>
      </c>
      <c r="X30" s="30">
        <v>25000</v>
      </c>
      <c r="Y30" s="30">
        <v>25000</v>
      </c>
      <c r="Z30" s="30">
        <v>20000</v>
      </c>
      <c r="AA30" s="30">
        <v>25000</v>
      </c>
      <c r="AB30" s="30">
        <v>15000</v>
      </c>
      <c r="AC30" s="80">
        <v>25000</v>
      </c>
      <c r="AD30" s="92"/>
      <c r="AE30" s="103"/>
    </row>
    <row r="31" spans="1:31" x14ac:dyDescent="0.25">
      <c r="A31" s="31"/>
      <c r="B31" s="32" t="s">
        <v>16</v>
      </c>
      <c r="C31" s="33">
        <f t="shared" ref="C31:V31" si="12">SUM(C26:C30)</f>
        <v>90000</v>
      </c>
      <c r="D31" s="33">
        <f t="shared" si="12"/>
        <v>80300.959999999992</v>
      </c>
      <c r="E31" s="39">
        <f t="shared" si="12"/>
        <v>86800</v>
      </c>
      <c r="F31" s="40">
        <f t="shared" si="12"/>
        <v>86686.36</v>
      </c>
      <c r="G31" s="33">
        <f t="shared" si="12"/>
        <v>86800</v>
      </c>
      <c r="H31" s="33">
        <f t="shared" si="12"/>
        <v>54698.039999999994</v>
      </c>
      <c r="I31" s="33">
        <f t="shared" si="12"/>
        <v>90608</v>
      </c>
      <c r="J31" s="33">
        <f t="shared" si="12"/>
        <v>85000</v>
      </c>
      <c r="K31" s="33">
        <f t="shared" si="12"/>
        <v>80151.899999999994</v>
      </c>
      <c r="L31" s="33">
        <f t="shared" si="12"/>
        <v>86200</v>
      </c>
      <c r="M31" s="33">
        <f t="shared" si="12"/>
        <v>100451.54</v>
      </c>
      <c r="N31" s="33">
        <f t="shared" si="12"/>
        <v>88700</v>
      </c>
      <c r="O31" s="33">
        <f t="shared" si="12"/>
        <v>106642.81</v>
      </c>
      <c r="P31" s="33">
        <f t="shared" si="12"/>
        <v>88700</v>
      </c>
      <c r="Q31" s="33">
        <f t="shared" si="12"/>
        <v>70469.38</v>
      </c>
      <c r="R31" s="33">
        <f t="shared" si="12"/>
        <v>116529.32</v>
      </c>
      <c r="S31" s="33">
        <f t="shared" si="12"/>
        <v>93700</v>
      </c>
      <c r="T31" s="33">
        <f t="shared" si="12"/>
        <v>123401.23000000001</v>
      </c>
      <c r="U31" s="33">
        <f t="shared" si="12"/>
        <v>94000</v>
      </c>
      <c r="V31" s="33">
        <f t="shared" si="12"/>
        <v>116634.70999999999</v>
      </c>
      <c r="W31" s="33">
        <f t="shared" ref="W31:X31" si="13">SUM(W26:W30)</f>
        <v>94000</v>
      </c>
      <c r="X31" s="33">
        <f t="shared" si="13"/>
        <v>131205.67000000001</v>
      </c>
      <c r="Y31" s="33">
        <f t="shared" ref="Y31:Z31" si="14">SUM(Y26:Y30)</f>
        <v>107000</v>
      </c>
      <c r="Z31" s="33">
        <f t="shared" si="14"/>
        <v>189672.16</v>
      </c>
      <c r="AA31" s="33">
        <v>132000</v>
      </c>
      <c r="AB31" s="33">
        <f>SUM(AB26:AB30)</f>
        <v>140359.84000000003</v>
      </c>
      <c r="AC31" s="82">
        <f>SUM(AC26:AC30)</f>
        <v>139000</v>
      </c>
      <c r="AD31" s="94">
        <f t="shared" ref="AD31" si="15">SUM(AD26:AD30)</f>
        <v>0</v>
      </c>
      <c r="AE31" s="86">
        <f>SUM(AE26:AE30)</f>
        <v>0</v>
      </c>
    </row>
    <row r="32" spans="1:31" x14ac:dyDescent="0.25">
      <c r="A32" s="18">
        <v>135</v>
      </c>
      <c r="B32" s="19" t="s">
        <v>50</v>
      </c>
      <c r="C32" s="24"/>
      <c r="D32" s="25"/>
      <c r="E32" s="26"/>
      <c r="F32" s="27"/>
      <c r="G32" s="28"/>
      <c r="H32" s="28"/>
      <c r="I32" s="28"/>
      <c r="J32" s="28"/>
      <c r="K32" s="28"/>
      <c r="L32" s="28"/>
      <c r="M32" s="28"/>
      <c r="N32" s="28"/>
      <c r="O32" s="28"/>
    </row>
    <row r="33" spans="1:31" x14ac:dyDescent="0.25">
      <c r="A33" s="22" t="s">
        <v>51</v>
      </c>
      <c r="B33" s="23" t="s">
        <v>52</v>
      </c>
      <c r="C33" s="24">
        <v>400</v>
      </c>
      <c r="D33" s="25">
        <v>284</v>
      </c>
      <c r="E33" s="26">
        <v>400</v>
      </c>
      <c r="F33" s="27">
        <v>251.75</v>
      </c>
      <c r="G33" s="28">
        <v>400</v>
      </c>
      <c r="H33" s="28">
        <v>145.25</v>
      </c>
      <c r="I33" s="28">
        <v>236</v>
      </c>
      <c r="J33" s="28">
        <v>400</v>
      </c>
      <c r="K33" s="28">
        <v>216</v>
      </c>
      <c r="L33" s="28">
        <v>400</v>
      </c>
      <c r="M33" s="28">
        <v>169.25</v>
      </c>
      <c r="N33" s="28">
        <v>400</v>
      </c>
      <c r="O33" s="28">
        <v>174</v>
      </c>
      <c r="P33" s="29">
        <v>400</v>
      </c>
      <c r="Q33" s="29">
        <v>90</v>
      </c>
      <c r="R33" s="29">
        <v>126</v>
      </c>
      <c r="S33" s="30">
        <v>200</v>
      </c>
      <c r="T33" s="30">
        <v>128</v>
      </c>
      <c r="U33" s="30">
        <v>200</v>
      </c>
      <c r="V33" s="30">
        <v>144</v>
      </c>
      <c r="W33" s="30">
        <v>150</v>
      </c>
      <c r="X33" s="30">
        <v>112</v>
      </c>
      <c r="Y33" s="30">
        <v>150</v>
      </c>
      <c r="Z33" s="30">
        <v>129</v>
      </c>
      <c r="AA33" s="30">
        <v>150</v>
      </c>
      <c r="AB33" s="30">
        <v>80</v>
      </c>
      <c r="AC33" s="80">
        <v>150</v>
      </c>
      <c r="AD33" s="92"/>
      <c r="AE33" s="103"/>
    </row>
    <row r="34" spans="1:31" x14ac:dyDescent="0.25">
      <c r="A34" s="35" t="s">
        <v>53</v>
      </c>
      <c r="B34" s="36" t="s">
        <v>54</v>
      </c>
      <c r="C34" s="24">
        <v>1000</v>
      </c>
      <c r="D34" s="25">
        <v>1061</v>
      </c>
      <c r="E34" s="26">
        <v>1000</v>
      </c>
      <c r="F34" s="27">
        <v>1124</v>
      </c>
      <c r="G34" s="28">
        <v>1000</v>
      </c>
      <c r="H34" s="28">
        <v>695</v>
      </c>
      <c r="I34" s="28">
        <v>1054</v>
      </c>
      <c r="J34" s="28">
        <v>1000</v>
      </c>
      <c r="K34" s="28">
        <v>1127</v>
      </c>
      <c r="L34" s="28">
        <v>1200</v>
      </c>
      <c r="M34" s="28">
        <v>1156</v>
      </c>
      <c r="N34" s="28">
        <v>1200</v>
      </c>
      <c r="O34" s="28">
        <v>1072</v>
      </c>
      <c r="P34" s="29">
        <v>1200</v>
      </c>
      <c r="Q34" s="29">
        <v>493</v>
      </c>
      <c r="R34" s="29">
        <v>858</v>
      </c>
      <c r="S34" s="30">
        <v>1200</v>
      </c>
      <c r="T34" s="30">
        <v>1082</v>
      </c>
      <c r="U34" s="30">
        <v>1200</v>
      </c>
      <c r="V34" s="30">
        <v>1039</v>
      </c>
      <c r="W34" s="30">
        <v>1000</v>
      </c>
      <c r="X34" s="30">
        <v>1060</v>
      </c>
      <c r="Y34" s="30">
        <v>1000</v>
      </c>
      <c r="Z34" s="30">
        <v>837</v>
      </c>
      <c r="AA34" s="30">
        <v>1000</v>
      </c>
      <c r="AB34" s="30">
        <v>651</v>
      </c>
      <c r="AC34" s="80">
        <v>1000</v>
      </c>
      <c r="AD34" s="92"/>
      <c r="AE34" s="103"/>
    </row>
    <row r="35" spans="1:31" x14ac:dyDescent="0.25">
      <c r="A35" s="31"/>
      <c r="B35" s="32" t="s">
        <v>16</v>
      </c>
      <c r="C35" s="33">
        <f t="shared" ref="C35:V35" si="16">SUM(C33:C34)</f>
        <v>1400</v>
      </c>
      <c r="D35" s="33">
        <f t="shared" si="16"/>
        <v>1345</v>
      </c>
      <c r="E35" s="39">
        <f t="shared" si="16"/>
        <v>1400</v>
      </c>
      <c r="F35" s="40">
        <f t="shared" si="16"/>
        <v>1375.75</v>
      </c>
      <c r="G35" s="33">
        <f t="shared" si="16"/>
        <v>1400</v>
      </c>
      <c r="H35" s="33">
        <f t="shared" si="16"/>
        <v>840.25</v>
      </c>
      <c r="I35" s="33">
        <f t="shared" si="16"/>
        <v>1290</v>
      </c>
      <c r="J35" s="33">
        <f t="shared" si="16"/>
        <v>1400</v>
      </c>
      <c r="K35" s="33">
        <f t="shared" si="16"/>
        <v>1343</v>
      </c>
      <c r="L35" s="33">
        <f t="shared" si="16"/>
        <v>1600</v>
      </c>
      <c r="M35" s="33">
        <f t="shared" si="16"/>
        <v>1325.25</v>
      </c>
      <c r="N35" s="33">
        <f t="shared" si="16"/>
        <v>1600</v>
      </c>
      <c r="O35" s="33">
        <f t="shared" si="16"/>
        <v>1246</v>
      </c>
      <c r="P35" s="33">
        <f t="shared" si="16"/>
        <v>1600</v>
      </c>
      <c r="Q35" s="33">
        <f t="shared" si="16"/>
        <v>583</v>
      </c>
      <c r="R35" s="33">
        <f t="shared" si="16"/>
        <v>984</v>
      </c>
      <c r="S35" s="33">
        <f t="shared" si="16"/>
        <v>1400</v>
      </c>
      <c r="T35" s="33">
        <f t="shared" si="16"/>
        <v>1210</v>
      </c>
      <c r="U35" s="33">
        <f t="shared" si="16"/>
        <v>1400</v>
      </c>
      <c r="V35" s="33">
        <f t="shared" si="16"/>
        <v>1183</v>
      </c>
      <c r="W35" s="33">
        <f t="shared" ref="W35:X35" si="17">SUM(W33:W34)</f>
        <v>1150</v>
      </c>
      <c r="X35" s="33">
        <f t="shared" si="17"/>
        <v>1172</v>
      </c>
      <c r="Y35" s="33">
        <f t="shared" ref="Y35:Z35" si="18">SUM(Y33:Y34)</f>
        <v>1150</v>
      </c>
      <c r="Z35" s="33">
        <f t="shared" si="18"/>
        <v>966</v>
      </c>
      <c r="AA35" s="33">
        <v>1150</v>
      </c>
      <c r="AB35" s="33">
        <f>SUM(AB33:AB34)</f>
        <v>731</v>
      </c>
      <c r="AC35" s="82">
        <f>SUM(AC33:AC34)</f>
        <v>1150</v>
      </c>
      <c r="AD35" s="94">
        <f t="shared" ref="AD35" si="19">SUM(AD33:AD34)</f>
        <v>0</v>
      </c>
      <c r="AE35" s="86">
        <f>SUM(AE33:AE34)</f>
        <v>0</v>
      </c>
    </row>
    <row r="36" spans="1:31" x14ac:dyDescent="0.25">
      <c r="A36" s="18">
        <v>136</v>
      </c>
      <c r="B36" s="19" t="s">
        <v>55</v>
      </c>
      <c r="C36" s="24"/>
      <c r="D36" s="25"/>
      <c r="E36" s="26"/>
      <c r="F36" s="27"/>
      <c r="G36" s="28"/>
      <c r="H36" s="28"/>
      <c r="I36" s="28"/>
      <c r="J36" s="28"/>
      <c r="K36" s="28"/>
      <c r="L36" s="28"/>
      <c r="M36" s="28"/>
      <c r="N36" s="28"/>
      <c r="O36" s="28"/>
    </row>
    <row r="37" spans="1:31" x14ac:dyDescent="0.25">
      <c r="A37" s="22" t="s">
        <v>56</v>
      </c>
      <c r="B37" s="23" t="s">
        <v>57</v>
      </c>
      <c r="C37" s="24">
        <v>12000</v>
      </c>
      <c r="D37" s="25">
        <v>15284</v>
      </c>
      <c r="E37" s="26">
        <v>14000</v>
      </c>
      <c r="F37" s="27">
        <v>13550.45</v>
      </c>
      <c r="G37" s="28">
        <v>14000</v>
      </c>
      <c r="H37" s="28">
        <v>9248.68</v>
      </c>
      <c r="I37" s="28">
        <v>16386.5</v>
      </c>
      <c r="J37" s="28">
        <v>14000</v>
      </c>
      <c r="K37" s="28">
        <v>14442.960000000001</v>
      </c>
      <c r="L37" s="28">
        <v>16000</v>
      </c>
      <c r="M37" s="28">
        <v>13776.08</v>
      </c>
      <c r="N37" s="28">
        <v>15000</v>
      </c>
      <c r="O37" s="28">
        <v>14523.48</v>
      </c>
      <c r="P37" s="29">
        <v>15000</v>
      </c>
      <c r="Q37" s="29">
        <v>11745.38</v>
      </c>
      <c r="R37" s="29">
        <v>18605.46</v>
      </c>
      <c r="S37" s="30">
        <v>15000</v>
      </c>
      <c r="T37" s="30">
        <v>13407.42</v>
      </c>
      <c r="U37" s="30">
        <v>15000</v>
      </c>
      <c r="V37" s="30">
        <v>10236.44</v>
      </c>
      <c r="W37" s="30">
        <v>15000</v>
      </c>
      <c r="X37" s="30">
        <v>11107.24</v>
      </c>
      <c r="Y37" s="30">
        <v>10000</v>
      </c>
      <c r="Z37" s="30">
        <v>12490.26</v>
      </c>
      <c r="AA37" s="30">
        <v>10000</v>
      </c>
      <c r="AB37" s="30">
        <v>9290.83</v>
      </c>
      <c r="AC37" s="80">
        <v>10000</v>
      </c>
      <c r="AD37" s="92"/>
      <c r="AE37" s="103"/>
    </row>
    <row r="38" spans="1:31" x14ac:dyDescent="0.25">
      <c r="A38" s="22" t="s">
        <v>58</v>
      </c>
      <c r="B38" s="23" t="s">
        <v>59</v>
      </c>
      <c r="C38" s="24">
        <v>52000</v>
      </c>
      <c r="D38" s="25">
        <v>0</v>
      </c>
      <c r="E38" s="26">
        <v>56369</v>
      </c>
      <c r="F38" s="27">
        <v>57311.05</v>
      </c>
      <c r="G38" s="41">
        <v>58673</v>
      </c>
      <c r="H38" s="41">
        <v>0</v>
      </c>
      <c r="I38" s="41">
        <v>12300</v>
      </c>
      <c r="J38" s="41">
        <v>60035</v>
      </c>
      <c r="K38" s="41">
        <v>12300</v>
      </c>
      <c r="L38" s="28">
        <v>60431</v>
      </c>
      <c r="M38" s="28">
        <v>12300</v>
      </c>
      <c r="N38" s="28">
        <v>60431</v>
      </c>
      <c r="O38" s="28">
        <v>13200</v>
      </c>
      <c r="P38" s="29">
        <v>60431</v>
      </c>
      <c r="Q38" s="29">
        <v>11400</v>
      </c>
      <c r="R38" s="29">
        <v>11400</v>
      </c>
      <c r="S38" s="30">
        <v>60431</v>
      </c>
      <c r="T38" s="30">
        <v>60431</v>
      </c>
      <c r="U38" s="30">
        <v>11400</v>
      </c>
      <c r="V38" s="30">
        <v>11400</v>
      </c>
      <c r="W38" s="30">
        <v>11400</v>
      </c>
      <c r="X38" s="30">
        <v>12300</v>
      </c>
      <c r="Y38" s="30">
        <v>11400</v>
      </c>
      <c r="Z38" s="30">
        <v>0</v>
      </c>
      <c r="AA38" s="30">
        <v>11400</v>
      </c>
      <c r="AB38" s="30">
        <v>0</v>
      </c>
      <c r="AC38" s="80">
        <v>11400</v>
      </c>
      <c r="AD38" s="92"/>
      <c r="AE38" s="103"/>
    </row>
    <row r="39" spans="1:31" x14ac:dyDescent="0.25">
      <c r="A39" s="22" t="s">
        <v>60</v>
      </c>
      <c r="B39" s="23" t="s">
        <v>61</v>
      </c>
      <c r="C39" s="24">
        <v>1200</v>
      </c>
      <c r="D39" s="25">
        <v>1513</v>
      </c>
      <c r="E39" s="26">
        <v>1300</v>
      </c>
      <c r="F39" s="27">
        <v>1499</v>
      </c>
      <c r="G39" s="28">
        <v>1300</v>
      </c>
      <c r="H39" s="28">
        <v>1861.5</v>
      </c>
      <c r="I39" s="28">
        <v>2277.5</v>
      </c>
      <c r="J39" s="28">
        <v>1500</v>
      </c>
      <c r="K39" s="28">
        <v>1882.75</v>
      </c>
      <c r="L39" s="28">
        <v>1500</v>
      </c>
      <c r="M39" s="28">
        <v>2554.1</v>
      </c>
      <c r="N39" s="28">
        <v>2000</v>
      </c>
      <c r="O39" s="28">
        <v>2350</v>
      </c>
      <c r="P39" s="29">
        <v>2000</v>
      </c>
      <c r="Q39" s="29">
        <v>1825</v>
      </c>
      <c r="R39" s="29">
        <v>1955</v>
      </c>
      <c r="S39" s="30">
        <v>2000</v>
      </c>
      <c r="T39" s="30">
        <v>3020</v>
      </c>
      <c r="U39" s="30">
        <v>2000</v>
      </c>
      <c r="V39" s="30">
        <v>1927</v>
      </c>
      <c r="W39" s="30">
        <v>2000</v>
      </c>
      <c r="X39" s="30">
        <v>2739.36</v>
      </c>
      <c r="Y39" s="30">
        <v>2000</v>
      </c>
      <c r="Z39" s="30">
        <v>1480</v>
      </c>
      <c r="AA39" s="30">
        <v>2000</v>
      </c>
      <c r="AB39" s="30">
        <v>1370</v>
      </c>
      <c r="AC39" s="80">
        <v>2000</v>
      </c>
      <c r="AD39" s="92"/>
      <c r="AE39" s="103"/>
    </row>
    <row r="40" spans="1:31" x14ac:dyDescent="0.25">
      <c r="A40" s="22" t="s">
        <v>62</v>
      </c>
      <c r="B40" s="23" t="s">
        <v>63</v>
      </c>
      <c r="C40" s="24">
        <v>0</v>
      </c>
      <c r="D40" s="25">
        <v>80</v>
      </c>
      <c r="E40" s="26">
        <v>0</v>
      </c>
      <c r="F40" s="27">
        <v>1737.88</v>
      </c>
      <c r="G40" s="41">
        <v>0</v>
      </c>
      <c r="H40" s="41">
        <v>1153.3599999999999</v>
      </c>
      <c r="I40" s="41">
        <v>2925.76</v>
      </c>
      <c r="J40" s="41">
        <v>0</v>
      </c>
      <c r="K40" s="41">
        <v>0</v>
      </c>
      <c r="L40" s="28">
        <v>0</v>
      </c>
      <c r="M40" s="28">
        <v>12359.89</v>
      </c>
      <c r="N40" s="28">
        <v>0</v>
      </c>
      <c r="O40" s="28">
        <v>43441.93</v>
      </c>
      <c r="P40" s="29">
        <v>0</v>
      </c>
      <c r="Q40" s="29">
        <v>9953.25</v>
      </c>
      <c r="R40" s="29">
        <v>9953.25</v>
      </c>
      <c r="S40" s="30">
        <v>0</v>
      </c>
      <c r="T40" s="30">
        <v>-9121.19</v>
      </c>
      <c r="U40" s="30">
        <v>0</v>
      </c>
      <c r="V40" s="30">
        <v>39396.9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/>
      <c r="AC40" s="80">
        <v>0</v>
      </c>
      <c r="AD40" s="92"/>
      <c r="AE40" s="103"/>
    </row>
    <row r="41" spans="1:31" x14ac:dyDescent="0.25">
      <c r="A41" s="22" t="s">
        <v>64</v>
      </c>
      <c r="B41" s="23" t="s">
        <v>65</v>
      </c>
      <c r="C41" s="24">
        <v>0</v>
      </c>
      <c r="D41" s="25">
        <v>12170</v>
      </c>
      <c r="E41" s="26">
        <v>63000</v>
      </c>
      <c r="F41" s="27">
        <v>0</v>
      </c>
      <c r="G41" s="28">
        <v>55544</v>
      </c>
      <c r="H41" s="28">
        <v>0</v>
      </c>
      <c r="I41" s="28">
        <v>53367</v>
      </c>
      <c r="J41" s="28">
        <v>58144</v>
      </c>
      <c r="K41" s="28">
        <v>56042</v>
      </c>
      <c r="L41" s="28">
        <v>57139</v>
      </c>
      <c r="M41" s="28">
        <v>57139</v>
      </c>
      <c r="N41" s="28">
        <v>50000</v>
      </c>
      <c r="O41" s="28">
        <v>50000</v>
      </c>
      <c r="P41" s="29">
        <v>50000</v>
      </c>
      <c r="Q41" s="29">
        <v>0</v>
      </c>
      <c r="R41" s="29">
        <v>50000</v>
      </c>
      <c r="S41" s="30">
        <v>50000</v>
      </c>
      <c r="T41" s="30">
        <v>500</v>
      </c>
      <c r="U41" s="30">
        <v>50000</v>
      </c>
      <c r="V41" s="30">
        <v>0</v>
      </c>
      <c r="W41" s="30">
        <v>50000</v>
      </c>
      <c r="X41" s="30">
        <v>0</v>
      </c>
      <c r="Y41" s="30">
        <v>50000</v>
      </c>
      <c r="Z41" s="30">
        <v>0</v>
      </c>
      <c r="AA41" s="30">
        <v>0</v>
      </c>
      <c r="AB41" s="30"/>
      <c r="AC41" s="80">
        <v>0</v>
      </c>
      <c r="AD41" s="92"/>
      <c r="AE41" s="103"/>
    </row>
    <row r="42" spans="1:31" x14ac:dyDescent="0.25">
      <c r="A42" s="42" t="s">
        <v>66</v>
      </c>
      <c r="B42" s="43" t="s">
        <v>67</v>
      </c>
      <c r="C42" s="24">
        <v>1000</v>
      </c>
      <c r="D42" s="25">
        <v>2319</v>
      </c>
      <c r="E42" s="26">
        <v>2000</v>
      </c>
      <c r="F42" s="27">
        <v>3457.55</v>
      </c>
      <c r="G42" s="28">
        <v>2000</v>
      </c>
      <c r="H42" s="28">
        <v>5500.35</v>
      </c>
      <c r="I42" s="28">
        <v>5575.35</v>
      </c>
      <c r="J42" s="28">
        <v>2000</v>
      </c>
      <c r="K42" s="28">
        <v>12315</v>
      </c>
      <c r="L42" s="28">
        <v>2000</v>
      </c>
      <c r="M42" s="28">
        <v>4208.5</v>
      </c>
      <c r="N42" s="28">
        <v>2000</v>
      </c>
      <c r="O42" s="28">
        <v>0</v>
      </c>
      <c r="P42" s="29">
        <v>2000</v>
      </c>
      <c r="Q42" s="29">
        <v>300</v>
      </c>
      <c r="R42" s="29">
        <v>2026.9</v>
      </c>
      <c r="S42" s="30">
        <v>2000</v>
      </c>
      <c r="T42" s="30">
        <v>0</v>
      </c>
      <c r="U42" s="30">
        <v>2000</v>
      </c>
      <c r="V42" s="30">
        <v>23890</v>
      </c>
      <c r="W42" s="30">
        <v>2000</v>
      </c>
      <c r="X42" s="30">
        <v>0</v>
      </c>
      <c r="Y42" s="30">
        <v>2000</v>
      </c>
      <c r="Z42" s="30">
        <v>0</v>
      </c>
      <c r="AA42" s="30">
        <v>2000</v>
      </c>
      <c r="AB42" s="30"/>
      <c r="AC42" s="80">
        <v>2000</v>
      </c>
      <c r="AD42" s="92"/>
      <c r="AE42" s="103"/>
    </row>
    <row r="43" spans="1:31" x14ac:dyDescent="0.25">
      <c r="A43" s="42" t="s">
        <v>68</v>
      </c>
      <c r="B43" s="43" t="s">
        <v>69</v>
      </c>
      <c r="C43" s="24"/>
      <c r="D43" s="25"/>
      <c r="E43" s="26"/>
      <c r="F43" s="27"/>
      <c r="G43" s="28"/>
      <c r="H43" s="28"/>
      <c r="I43" s="28"/>
      <c r="J43" s="28"/>
      <c r="K43" s="28"/>
      <c r="L43" s="28"/>
      <c r="M43" s="28">
        <v>6900</v>
      </c>
      <c r="N43" s="28"/>
      <c r="O43" s="28">
        <v>13918</v>
      </c>
      <c r="P43" s="29"/>
      <c r="Q43" s="29">
        <v>18070</v>
      </c>
      <c r="R43" s="29">
        <v>18070</v>
      </c>
      <c r="S43" s="30"/>
      <c r="T43" s="30">
        <v>6691.08</v>
      </c>
      <c r="U43" s="30">
        <v>0</v>
      </c>
      <c r="V43" s="30">
        <v>8653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/>
      <c r="AC43" s="80">
        <v>0</v>
      </c>
      <c r="AD43" s="92"/>
      <c r="AE43" s="103"/>
    </row>
    <row r="44" spans="1:31" x14ac:dyDescent="0.25">
      <c r="A44" s="22" t="s">
        <v>70</v>
      </c>
      <c r="B44" s="23" t="s">
        <v>71</v>
      </c>
      <c r="C44" s="24">
        <v>34000</v>
      </c>
      <c r="D44" s="25">
        <v>33355</v>
      </c>
      <c r="E44" s="26">
        <v>34000</v>
      </c>
      <c r="F44" s="27">
        <v>30706</v>
      </c>
      <c r="G44" s="28">
        <v>31000</v>
      </c>
      <c r="H44" s="28">
        <v>32704.53</v>
      </c>
      <c r="I44" s="28">
        <v>32704.53</v>
      </c>
      <c r="J44" s="28">
        <v>32700</v>
      </c>
      <c r="K44" s="28">
        <v>37506.01</v>
      </c>
      <c r="L44" s="28">
        <v>42000</v>
      </c>
      <c r="M44" s="28">
        <v>49099.09</v>
      </c>
      <c r="N44" s="28">
        <v>45000</v>
      </c>
      <c r="O44" s="28">
        <v>49093.5</v>
      </c>
      <c r="P44" s="29">
        <v>45000</v>
      </c>
      <c r="Q44" s="29">
        <v>45413.08</v>
      </c>
      <c r="R44" s="29">
        <v>54913.08</v>
      </c>
      <c r="S44" s="30">
        <v>45500</v>
      </c>
      <c r="T44" s="30">
        <v>45500</v>
      </c>
      <c r="U44" s="30">
        <v>45500</v>
      </c>
      <c r="V44" s="30">
        <v>54124.2</v>
      </c>
      <c r="W44" s="30">
        <v>45500</v>
      </c>
      <c r="X44" s="30">
        <v>49122.31</v>
      </c>
      <c r="Y44" s="30">
        <v>50000</v>
      </c>
      <c r="Z44" s="30">
        <v>92510.15</v>
      </c>
      <c r="AA44" s="30">
        <v>50000</v>
      </c>
      <c r="AB44" s="30"/>
      <c r="AC44" s="80">
        <v>50000</v>
      </c>
      <c r="AD44" s="92"/>
      <c r="AE44" s="103"/>
    </row>
    <row r="45" spans="1:31" x14ac:dyDescent="0.25">
      <c r="A45" s="35" t="s">
        <v>72</v>
      </c>
      <c r="B45" s="36" t="s">
        <v>73</v>
      </c>
      <c r="C45" s="24">
        <v>400</v>
      </c>
      <c r="D45" s="25">
        <v>167</v>
      </c>
      <c r="E45" s="26">
        <v>300</v>
      </c>
      <c r="F45" s="27">
        <v>0</v>
      </c>
      <c r="G45" s="28">
        <v>300</v>
      </c>
      <c r="H45" s="28">
        <v>100</v>
      </c>
      <c r="I45" s="28">
        <v>100</v>
      </c>
      <c r="J45" s="28">
        <v>300</v>
      </c>
      <c r="K45" s="28">
        <v>0</v>
      </c>
      <c r="L45" s="28">
        <v>300</v>
      </c>
      <c r="M45" s="28">
        <v>401</v>
      </c>
      <c r="N45" s="28">
        <v>300</v>
      </c>
      <c r="O45" s="28">
        <v>150</v>
      </c>
      <c r="P45" s="29">
        <v>300</v>
      </c>
      <c r="Q45" s="29">
        <v>0</v>
      </c>
      <c r="R45" s="29">
        <v>0</v>
      </c>
      <c r="S45" s="30">
        <v>300</v>
      </c>
      <c r="T45" s="30">
        <v>150</v>
      </c>
      <c r="U45" s="30">
        <v>300</v>
      </c>
      <c r="V45" s="30">
        <v>0</v>
      </c>
      <c r="W45" s="30">
        <v>300</v>
      </c>
      <c r="X45" s="30">
        <v>150</v>
      </c>
      <c r="Y45" s="30">
        <v>300</v>
      </c>
      <c r="Z45" s="30">
        <v>0</v>
      </c>
      <c r="AA45" s="30">
        <v>300</v>
      </c>
      <c r="AB45" s="30">
        <v>150</v>
      </c>
      <c r="AC45" s="80">
        <v>300</v>
      </c>
      <c r="AD45" s="92"/>
      <c r="AE45" s="103"/>
    </row>
    <row r="46" spans="1:31" x14ac:dyDescent="0.25">
      <c r="A46" s="44" t="s">
        <v>74</v>
      </c>
      <c r="B46" s="45" t="s">
        <v>75</v>
      </c>
      <c r="C46" s="24">
        <v>0</v>
      </c>
      <c r="D46" s="25">
        <v>0</v>
      </c>
      <c r="E46" s="26">
        <v>0</v>
      </c>
      <c r="F46" s="27">
        <v>33011</v>
      </c>
      <c r="G46" s="28">
        <v>6202</v>
      </c>
      <c r="H46" s="28">
        <v>10829.48</v>
      </c>
      <c r="I46" s="28">
        <v>12858.66</v>
      </c>
      <c r="J46" s="28">
        <v>0</v>
      </c>
      <c r="K46" s="28">
        <v>-1809.93</v>
      </c>
      <c r="L46" s="28">
        <v>0</v>
      </c>
      <c r="M46" s="28">
        <v>459.31</v>
      </c>
      <c r="N46" s="28">
        <v>0</v>
      </c>
      <c r="O46" s="28">
        <v>25730.400000000001</v>
      </c>
      <c r="P46" s="29">
        <v>0</v>
      </c>
      <c r="Q46" s="29">
        <v>721.4</v>
      </c>
      <c r="R46" s="29">
        <v>721.4</v>
      </c>
      <c r="S46" s="30">
        <v>0</v>
      </c>
      <c r="T46" s="30">
        <v>355.82</v>
      </c>
      <c r="U46" s="30">
        <v>0</v>
      </c>
      <c r="V46" s="30">
        <v>945.33</v>
      </c>
      <c r="W46" s="30">
        <v>100</v>
      </c>
      <c r="X46" s="30">
        <v>433.5</v>
      </c>
      <c r="Y46" s="30">
        <v>100</v>
      </c>
      <c r="Z46" s="30">
        <v>0</v>
      </c>
      <c r="AA46" s="30">
        <v>100</v>
      </c>
      <c r="AB46" s="30">
        <v>150</v>
      </c>
      <c r="AC46" s="80">
        <v>100</v>
      </c>
      <c r="AD46" s="92"/>
      <c r="AE46" s="103"/>
    </row>
    <row r="47" spans="1:31" x14ac:dyDescent="0.25">
      <c r="A47" s="44" t="s">
        <v>76</v>
      </c>
      <c r="B47" s="45" t="s">
        <v>77</v>
      </c>
      <c r="C47" s="46"/>
      <c r="D47" s="47"/>
      <c r="E47" s="26"/>
      <c r="F47" s="27"/>
      <c r="G47" s="28"/>
      <c r="H47" s="28"/>
      <c r="I47" s="28"/>
      <c r="J47" s="28">
        <v>5000</v>
      </c>
      <c r="K47" s="28">
        <v>11959.38</v>
      </c>
      <c r="L47" s="28">
        <v>12000</v>
      </c>
      <c r="M47" s="28">
        <v>11959.38</v>
      </c>
      <c r="N47" s="28">
        <v>12000</v>
      </c>
      <c r="O47" s="28">
        <v>11959.38</v>
      </c>
      <c r="P47" s="48">
        <v>12000</v>
      </c>
      <c r="Q47" s="48">
        <v>0</v>
      </c>
      <c r="R47" s="48">
        <v>12228.13</v>
      </c>
      <c r="S47" s="30">
        <v>12000</v>
      </c>
      <c r="T47" s="30">
        <v>12147.5</v>
      </c>
      <c r="U47" s="30">
        <v>1000</v>
      </c>
      <c r="V47" s="30">
        <v>0</v>
      </c>
      <c r="W47" s="30">
        <v>1000</v>
      </c>
      <c r="X47" s="30">
        <v>0</v>
      </c>
      <c r="Y47" s="30">
        <v>1000</v>
      </c>
      <c r="Z47" s="30">
        <v>150</v>
      </c>
      <c r="AA47" s="30">
        <v>1000</v>
      </c>
      <c r="AB47" s="30"/>
      <c r="AC47" s="80">
        <v>1000</v>
      </c>
      <c r="AD47" s="92"/>
      <c r="AE47" s="103"/>
    </row>
    <row r="48" spans="1:31" x14ac:dyDescent="0.25">
      <c r="A48" s="44" t="s">
        <v>78</v>
      </c>
      <c r="B48" s="45" t="s">
        <v>79</v>
      </c>
      <c r="C48" s="46"/>
      <c r="D48" s="47"/>
      <c r="E48" s="26"/>
      <c r="F48" s="27"/>
      <c r="G48" s="28"/>
      <c r="H48" s="28"/>
      <c r="I48" s="28"/>
      <c r="J48" s="28">
        <v>34133</v>
      </c>
      <c r="K48" s="28">
        <v>33310.080000000002</v>
      </c>
      <c r="L48" s="28">
        <v>49650</v>
      </c>
      <c r="M48" s="28">
        <v>49647.360000000001</v>
      </c>
      <c r="N48" s="28">
        <v>49650</v>
      </c>
      <c r="O48" s="28">
        <v>49647.360000000001</v>
      </c>
      <c r="P48" s="48">
        <v>49650</v>
      </c>
      <c r="Q48" s="48">
        <v>37235.519999999997</v>
      </c>
      <c r="R48" s="48">
        <v>49647.360000000001</v>
      </c>
      <c r="S48" s="30">
        <v>49650</v>
      </c>
      <c r="T48" s="30">
        <v>49647.360000000001</v>
      </c>
      <c r="U48" s="30">
        <v>4138</v>
      </c>
      <c r="V48" s="30">
        <v>4137.28</v>
      </c>
      <c r="W48" s="30">
        <v>4138</v>
      </c>
      <c r="X48" s="30">
        <v>0</v>
      </c>
      <c r="Y48" s="30">
        <v>4138</v>
      </c>
      <c r="Z48" s="30">
        <v>0</v>
      </c>
      <c r="AA48" s="30">
        <v>0</v>
      </c>
      <c r="AB48" s="30"/>
      <c r="AC48" s="80">
        <v>0</v>
      </c>
      <c r="AD48" s="92"/>
      <c r="AE48" s="103"/>
    </row>
    <row r="49" spans="1:31" x14ac:dyDescent="0.25">
      <c r="A49" s="31"/>
      <c r="B49" s="32" t="s">
        <v>16</v>
      </c>
      <c r="C49" s="33">
        <f t="shared" ref="C49:H49" si="20">SUM(C37:C46)</f>
        <v>100600</v>
      </c>
      <c r="D49" s="33">
        <f t="shared" si="20"/>
        <v>64888</v>
      </c>
      <c r="E49" s="39">
        <f t="shared" si="20"/>
        <v>170969</v>
      </c>
      <c r="F49" s="40">
        <f t="shared" si="20"/>
        <v>141272.93</v>
      </c>
      <c r="G49" s="33">
        <f t="shared" si="20"/>
        <v>169019</v>
      </c>
      <c r="H49" s="33">
        <f t="shared" si="20"/>
        <v>61397.899999999994</v>
      </c>
      <c r="I49" s="33">
        <f t="shared" ref="I49:V49" si="21">SUM(I37:I48)</f>
        <v>138495.30000000002</v>
      </c>
      <c r="J49" s="33">
        <f t="shared" si="21"/>
        <v>207812</v>
      </c>
      <c r="K49" s="33">
        <f t="shared" si="21"/>
        <v>177948.25</v>
      </c>
      <c r="L49" s="33">
        <f t="shared" si="21"/>
        <v>241020</v>
      </c>
      <c r="M49" s="33">
        <f t="shared" si="21"/>
        <v>220803.71000000002</v>
      </c>
      <c r="N49" s="33">
        <f t="shared" si="21"/>
        <v>236381</v>
      </c>
      <c r="O49" s="33">
        <f t="shared" si="21"/>
        <v>274014.05</v>
      </c>
      <c r="P49" s="33">
        <f t="shared" si="21"/>
        <v>236381</v>
      </c>
      <c r="Q49" s="33">
        <f t="shared" si="21"/>
        <v>136663.62999999998</v>
      </c>
      <c r="R49" s="33">
        <f t="shared" si="21"/>
        <v>229520.58000000002</v>
      </c>
      <c r="S49" s="33">
        <f t="shared" si="21"/>
        <v>236881</v>
      </c>
      <c r="T49" s="33">
        <f t="shared" si="21"/>
        <v>182728.99</v>
      </c>
      <c r="U49" s="33">
        <f t="shared" si="21"/>
        <v>131338</v>
      </c>
      <c r="V49" s="33">
        <f t="shared" si="21"/>
        <v>154710.14999999997</v>
      </c>
      <c r="W49" s="33">
        <f t="shared" ref="W49:X49" si="22">SUM(W37:W48)</f>
        <v>131438</v>
      </c>
      <c r="X49" s="33">
        <f t="shared" si="22"/>
        <v>75852.41</v>
      </c>
      <c r="Y49" s="33">
        <f t="shared" ref="Y49:Z49" si="23">SUM(Y37:Y48)</f>
        <v>130938</v>
      </c>
      <c r="Z49" s="33">
        <f t="shared" si="23"/>
        <v>106630.40999999999</v>
      </c>
      <c r="AA49" s="33">
        <v>76800</v>
      </c>
      <c r="AB49" s="33">
        <f>SUM(AB37:AB48)</f>
        <v>10960.83</v>
      </c>
      <c r="AC49" s="82">
        <f>SUM(AC37:AC48)</f>
        <v>76800</v>
      </c>
      <c r="AD49" s="94">
        <f t="shared" ref="AD49" si="24">SUM(AD37:AD48)</f>
        <v>0</v>
      </c>
      <c r="AE49" s="86">
        <f>SUM(AE37:AE48)</f>
        <v>0</v>
      </c>
    </row>
    <row r="50" spans="1:31" x14ac:dyDescent="0.25">
      <c r="A50" s="18">
        <v>140</v>
      </c>
      <c r="B50" s="19" t="s">
        <v>80</v>
      </c>
      <c r="C50" s="24"/>
      <c r="D50" s="25"/>
      <c r="E50" s="26"/>
      <c r="F50" s="27"/>
      <c r="G50" s="28"/>
      <c r="H50" s="28"/>
      <c r="I50" s="28"/>
      <c r="J50" s="28"/>
      <c r="K50" s="28"/>
      <c r="L50" s="28"/>
      <c r="M50" s="28"/>
      <c r="N50" s="28"/>
      <c r="O50" s="28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80"/>
      <c r="AD50" s="92"/>
      <c r="AE50" s="103"/>
    </row>
    <row r="51" spans="1:31" x14ac:dyDescent="0.25">
      <c r="A51" s="22" t="s">
        <v>81</v>
      </c>
      <c r="B51" s="23" t="s">
        <v>82</v>
      </c>
      <c r="C51" s="24">
        <v>1500</v>
      </c>
      <c r="D51" s="25">
        <v>2027</v>
      </c>
      <c r="E51" s="26">
        <v>1700</v>
      </c>
      <c r="F51" s="27">
        <v>505.16</v>
      </c>
      <c r="G51" s="28">
        <v>1700</v>
      </c>
      <c r="H51" s="28">
        <v>678.27</v>
      </c>
      <c r="I51" s="28">
        <v>933.32</v>
      </c>
      <c r="J51" s="28">
        <v>700</v>
      </c>
      <c r="K51" s="28">
        <v>1678.43</v>
      </c>
      <c r="L51" s="28">
        <v>700</v>
      </c>
      <c r="M51" s="28">
        <v>1694.92</v>
      </c>
      <c r="N51" s="28">
        <v>1000</v>
      </c>
      <c r="O51" s="28">
        <v>930.06</v>
      </c>
      <c r="P51" s="29">
        <v>1000</v>
      </c>
      <c r="Q51" s="29">
        <v>500.39</v>
      </c>
      <c r="R51" s="29">
        <v>722.38</v>
      </c>
      <c r="S51" s="30">
        <v>1000</v>
      </c>
      <c r="T51" s="30">
        <v>1109.1600000000001</v>
      </c>
      <c r="U51" s="30">
        <v>1000</v>
      </c>
      <c r="V51" s="30">
        <v>1013.55</v>
      </c>
      <c r="W51" s="30">
        <v>1000</v>
      </c>
      <c r="X51" s="30">
        <v>1271.29</v>
      </c>
      <c r="Y51" s="30">
        <v>1100</v>
      </c>
      <c r="Z51" s="30">
        <v>1204.7</v>
      </c>
      <c r="AA51" s="30">
        <v>1100</v>
      </c>
      <c r="AB51" s="30">
        <v>1476.75</v>
      </c>
      <c r="AC51" s="80">
        <v>1100</v>
      </c>
      <c r="AD51" s="92"/>
      <c r="AE51" s="103"/>
    </row>
    <row r="52" spans="1:31" x14ac:dyDescent="0.25">
      <c r="A52" s="22" t="s">
        <v>83</v>
      </c>
      <c r="B52" s="23" t="s">
        <v>84</v>
      </c>
      <c r="C52" s="24">
        <v>19000</v>
      </c>
      <c r="D52" s="25">
        <v>8473</v>
      </c>
      <c r="E52" s="26">
        <v>19000</v>
      </c>
      <c r="F52" s="27">
        <v>7616</v>
      </c>
      <c r="G52" s="28">
        <v>19000</v>
      </c>
      <c r="H52" s="28">
        <v>6086</v>
      </c>
      <c r="I52" s="28">
        <v>7489</v>
      </c>
      <c r="J52" s="28">
        <v>19000</v>
      </c>
      <c r="K52" s="28">
        <v>7446</v>
      </c>
      <c r="L52" s="28">
        <v>19000</v>
      </c>
      <c r="M52" s="28">
        <v>7727</v>
      </c>
      <c r="N52" s="28">
        <v>19000</v>
      </c>
      <c r="O52" s="28">
        <v>7806</v>
      </c>
      <c r="P52" s="29">
        <v>19000</v>
      </c>
      <c r="Q52" s="29">
        <v>3910</v>
      </c>
      <c r="R52" s="29">
        <v>4949</v>
      </c>
      <c r="S52" s="30">
        <v>19000</v>
      </c>
      <c r="T52" s="30">
        <v>7124</v>
      </c>
      <c r="U52" s="30">
        <v>19000</v>
      </c>
      <c r="V52" s="30">
        <v>7367</v>
      </c>
      <c r="W52" s="30">
        <v>19000</v>
      </c>
      <c r="X52" s="30">
        <v>8151</v>
      </c>
      <c r="Y52" s="30">
        <v>10000</v>
      </c>
      <c r="Z52" s="30">
        <v>7898</v>
      </c>
      <c r="AA52" s="30">
        <v>10000</v>
      </c>
      <c r="AB52" s="30">
        <v>8285</v>
      </c>
      <c r="AC52" s="80">
        <v>10000</v>
      </c>
      <c r="AD52" s="92"/>
      <c r="AE52" s="103"/>
    </row>
    <row r="53" spans="1:31" x14ac:dyDescent="0.25">
      <c r="A53" s="22" t="s">
        <v>85</v>
      </c>
      <c r="B53" s="23" t="s">
        <v>86</v>
      </c>
      <c r="C53" s="24">
        <v>275</v>
      </c>
      <c r="D53" s="25">
        <v>401</v>
      </c>
      <c r="E53" s="26">
        <v>400</v>
      </c>
      <c r="F53" s="27">
        <v>143.5</v>
      </c>
      <c r="G53" s="28">
        <v>400</v>
      </c>
      <c r="H53" s="28">
        <v>415.5</v>
      </c>
      <c r="I53" s="28">
        <v>457.5</v>
      </c>
      <c r="J53" s="28">
        <v>400</v>
      </c>
      <c r="K53" s="28">
        <v>128.75</v>
      </c>
      <c r="L53" s="28">
        <v>500</v>
      </c>
      <c r="M53" s="28">
        <v>352.5</v>
      </c>
      <c r="N53" s="28">
        <v>500</v>
      </c>
      <c r="O53" s="28">
        <v>144.75</v>
      </c>
      <c r="P53" s="29">
        <v>500</v>
      </c>
      <c r="Q53" s="29">
        <v>76</v>
      </c>
      <c r="R53" s="29">
        <v>165.75</v>
      </c>
      <c r="S53" s="30">
        <v>200</v>
      </c>
      <c r="T53" s="30">
        <v>453.5</v>
      </c>
      <c r="U53" s="30">
        <v>200</v>
      </c>
      <c r="V53" s="30">
        <v>128</v>
      </c>
      <c r="W53" s="30">
        <v>200</v>
      </c>
      <c r="X53" s="30">
        <v>107</v>
      </c>
      <c r="Y53" s="30">
        <v>200</v>
      </c>
      <c r="Z53" s="30">
        <v>203.9</v>
      </c>
      <c r="AA53" s="30">
        <v>200</v>
      </c>
      <c r="AB53" s="30">
        <v>42</v>
      </c>
      <c r="AC53" s="80">
        <v>200</v>
      </c>
      <c r="AD53" s="92"/>
      <c r="AE53" s="103"/>
    </row>
    <row r="54" spans="1:31" x14ac:dyDescent="0.25">
      <c r="A54" s="35" t="s">
        <v>87</v>
      </c>
      <c r="B54" s="36" t="s">
        <v>88</v>
      </c>
      <c r="C54" s="24">
        <v>20000</v>
      </c>
      <c r="D54" s="25">
        <v>18933</v>
      </c>
      <c r="E54" s="26">
        <v>20000</v>
      </c>
      <c r="F54" s="27">
        <v>19254.439999999999</v>
      </c>
      <c r="G54" s="28">
        <v>20000</v>
      </c>
      <c r="H54" s="28">
        <v>15129</v>
      </c>
      <c r="I54" s="28">
        <v>18823</v>
      </c>
      <c r="J54" s="28">
        <v>20000</v>
      </c>
      <c r="K54" s="28">
        <v>18688</v>
      </c>
      <c r="L54" s="28">
        <v>20000</v>
      </c>
      <c r="M54" s="28">
        <v>18713</v>
      </c>
      <c r="N54" s="28">
        <v>20000</v>
      </c>
      <c r="O54" s="28">
        <v>20695</v>
      </c>
      <c r="P54" s="29">
        <v>20000</v>
      </c>
      <c r="Q54" s="29">
        <v>18846</v>
      </c>
      <c r="R54" s="29">
        <v>24484</v>
      </c>
      <c r="S54" s="30">
        <v>20000</v>
      </c>
      <c r="T54" s="30">
        <v>27987</v>
      </c>
      <c r="U54" s="30">
        <v>20000</v>
      </c>
      <c r="V54" s="30">
        <v>27225</v>
      </c>
      <c r="W54" s="30">
        <v>20000</v>
      </c>
      <c r="X54" s="30">
        <v>27430</v>
      </c>
      <c r="Y54" s="30">
        <v>27000</v>
      </c>
      <c r="Z54" s="30">
        <v>31014</v>
      </c>
      <c r="AA54" s="30">
        <v>27000</v>
      </c>
      <c r="AB54" s="30">
        <v>27176</v>
      </c>
      <c r="AC54" s="80">
        <v>27000</v>
      </c>
      <c r="AD54" s="92"/>
      <c r="AE54" s="103"/>
    </row>
    <row r="55" spans="1:31" x14ac:dyDescent="0.25">
      <c r="A55" s="44" t="s">
        <v>89</v>
      </c>
      <c r="B55" s="45" t="s">
        <v>90</v>
      </c>
      <c r="C55" s="46"/>
      <c r="D55" s="47"/>
      <c r="E55" s="26"/>
      <c r="F55" s="27"/>
      <c r="G55" s="28"/>
      <c r="H55" s="28"/>
      <c r="I55" s="28"/>
      <c r="J55" s="28"/>
      <c r="K55" s="28"/>
      <c r="L55" s="28"/>
      <c r="M55" s="28"/>
      <c r="N55" s="28"/>
      <c r="O55" s="28">
        <v>-126</v>
      </c>
      <c r="P55" s="29"/>
      <c r="Q55" s="29"/>
      <c r="R55" s="29">
        <v>0</v>
      </c>
      <c r="S55" s="30"/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80">
        <v>0</v>
      </c>
      <c r="AD55" s="92"/>
      <c r="AE55" s="103"/>
    </row>
    <row r="56" spans="1:31" x14ac:dyDescent="0.25">
      <c r="A56" s="44" t="s">
        <v>91</v>
      </c>
      <c r="B56" s="45" t="s">
        <v>92</v>
      </c>
      <c r="C56" s="46">
        <v>0</v>
      </c>
      <c r="D56" s="47">
        <v>773</v>
      </c>
      <c r="E56" s="26">
        <v>0</v>
      </c>
      <c r="F56" s="27">
        <v>358</v>
      </c>
      <c r="G56" s="28">
        <v>0</v>
      </c>
      <c r="H56" s="28">
        <v>214</v>
      </c>
      <c r="I56" s="28">
        <v>267.60000000000002</v>
      </c>
      <c r="J56" s="28">
        <v>0</v>
      </c>
      <c r="K56" s="28">
        <v>442</v>
      </c>
      <c r="L56" s="28">
        <v>0</v>
      </c>
      <c r="M56" s="28">
        <v>581.20000000000005</v>
      </c>
      <c r="N56" s="28">
        <v>0</v>
      </c>
      <c r="O56" s="28">
        <v>802.8</v>
      </c>
      <c r="P56" s="29">
        <v>0</v>
      </c>
      <c r="Q56" s="29">
        <v>360.8</v>
      </c>
      <c r="R56" s="29">
        <v>466.8</v>
      </c>
      <c r="S56" s="30">
        <v>0</v>
      </c>
      <c r="T56" s="30">
        <v>812</v>
      </c>
      <c r="U56" s="30">
        <v>0</v>
      </c>
      <c r="V56" s="30">
        <v>553.6</v>
      </c>
      <c r="W56" s="30">
        <v>0</v>
      </c>
      <c r="X56" s="30">
        <v>689.2</v>
      </c>
      <c r="Y56" s="30">
        <v>0</v>
      </c>
      <c r="Z56" s="30">
        <v>828.8</v>
      </c>
      <c r="AA56" s="30">
        <v>0</v>
      </c>
      <c r="AB56" s="30">
        <v>870</v>
      </c>
      <c r="AC56" s="80">
        <v>0</v>
      </c>
      <c r="AD56" s="92"/>
      <c r="AE56" s="103"/>
    </row>
    <row r="57" spans="1:31" x14ac:dyDescent="0.25">
      <c r="A57" s="44" t="s">
        <v>93</v>
      </c>
      <c r="B57" s="45" t="s">
        <v>94</v>
      </c>
      <c r="C57" s="46">
        <v>0</v>
      </c>
      <c r="D57" s="47">
        <v>1416</v>
      </c>
      <c r="E57" s="26">
        <v>0</v>
      </c>
      <c r="F57" s="27">
        <v>1134</v>
      </c>
      <c r="G57" s="28">
        <v>0</v>
      </c>
      <c r="H57" s="28">
        <v>659</v>
      </c>
      <c r="I57" s="28">
        <v>900</v>
      </c>
      <c r="J57" s="28">
        <v>0</v>
      </c>
      <c r="K57" s="28">
        <v>1828</v>
      </c>
      <c r="L57" s="28">
        <v>0</v>
      </c>
      <c r="M57" s="28">
        <v>1548</v>
      </c>
      <c r="N57" s="28">
        <v>0</v>
      </c>
      <c r="O57" s="28">
        <v>1055</v>
      </c>
      <c r="P57" s="29">
        <v>0</v>
      </c>
      <c r="Q57" s="29">
        <v>660</v>
      </c>
      <c r="R57" s="29">
        <v>1088</v>
      </c>
      <c r="S57" s="30">
        <v>0</v>
      </c>
      <c r="T57" s="30">
        <v>987</v>
      </c>
      <c r="U57" s="30">
        <v>0</v>
      </c>
      <c r="V57" s="30">
        <v>1192</v>
      </c>
      <c r="W57" s="30">
        <v>0</v>
      </c>
      <c r="X57" s="30">
        <v>1220</v>
      </c>
      <c r="Y57" s="30">
        <v>0</v>
      </c>
      <c r="Z57" s="30">
        <v>1152</v>
      </c>
      <c r="AA57" s="30">
        <v>0</v>
      </c>
      <c r="AB57" s="30">
        <v>839</v>
      </c>
      <c r="AC57" s="80">
        <v>0</v>
      </c>
      <c r="AD57" s="92"/>
      <c r="AE57" s="103"/>
    </row>
    <row r="58" spans="1:31" x14ac:dyDescent="0.25">
      <c r="A58" s="44" t="s">
        <v>95</v>
      </c>
      <c r="B58" s="45" t="s">
        <v>96</v>
      </c>
      <c r="C58" s="46">
        <v>0</v>
      </c>
      <c r="D58" s="47">
        <v>1648</v>
      </c>
      <c r="E58" s="26">
        <v>0</v>
      </c>
      <c r="F58" s="27">
        <v>3930</v>
      </c>
      <c r="G58" s="28">
        <v>0</v>
      </c>
      <c r="H58" s="28">
        <v>1770</v>
      </c>
      <c r="I58" s="28">
        <v>3587</v>
      </c>
      <c r="J58" s="28">
        <v>0</v>
      </c>
      <c r="K58" s="28">
        <v>4404</v>
      </c>
      <c r="L58" s="28">
        <v>0</v>
      </c>
      <c r="M58" s="28">
        <v>3002</v>
      </c>
      <c r="N58" s="28">
        <v>0</v>
      </c>
      <c r="O58" s="28">
        <v>3466</v>
      </c>
      <c r="P58" s="29">
        <v>0</v>
      </c>
      <c r="Q58" s="29">
        <v>1362</v>
      </c>
      <c r="R58" s="29">
        <v>2946</v>
      </c>
      <c r="S58" s="30">
        <v>0</v>
      </c>
      <c r="T58" s="30">
        <v>2422</v>
      </c>
      <c r="U58" s="30">
        <v>0</v>
      </c>
      <c r="V58" s="30">
        <v>6270</v>
      </c>
      <c r="W58" s="30">
        <v>0</v>
      </c>
      <c r="X58" s="30">
        <v>3495</v>
      </c>
      <c r="Y58" s="30">
        <v>0</v>
      </c>
      <c r="Z58" s="30">
        <v>4480</v>
      </c>
      <c r="AA58" s="30">
        <v>0</v>
      </c>
      <c r="AB58" s="30">
        <v>2077</v>
      </c>
      <c r="AC58" s="80">
        <v>0</v>
      </c>
      <c r="AD58" s="92"/>
      <c r="AE58" s="103"/>
    </row>
    <row r="59" spans="1:31" x14ac:dyDescent="0.25">
      <c r="A59" s="44" t="s">
        <v>97</v>
      </c>
      <c r="B59" s="45" t="s">
        <v>98</v>
      </c>
      <c r="C59" s="46">
        <v>0</v>
      </c>
      <c r="D59" s="47">
        <v>1416</v>
      </c>
      <c r="E59" s="26">
        <v>0</v>
      </c>
      <c r="F59" s="27">
        <v>2803</v>
      </c>
      <c r="G59" s="28">
        <v>0</v>
      </c>
      <c r="H59" s="28">
        <v>1406</v>
      </c>
      <c r="I59" s="28">
        <v>2284</v>
      </c>
      <c r="J59" s="28">
        <v>0</v>
      </c>
      <c r="K59" s="28">
        <v>2356</v>
      </c>
      <c r="L59" s="28">
        <v>0</v>
      </c>
      <c r="M59" s="28">
        <v>2138</v>
      </c>
      <c r="N59" s="28">
        <v>0</v>
      </c>
      <c r="O59" s="28">
        <v>2037</v>
      </c>
      <c r="P59" s="29">
        <v>0</v>
      </c>
      <c r="Q59" s="29">
        <v>967</v>
      </c>
      <c r="R59" s="29">
        <v>1747</v>
      </c>
      <c r="S59" s="30">
        <v>0</v>
      </c>
      <c r="T59" s="30">
        <v>2449</v>
      </c>
      <c r="U59" s="30">
        <v>0</v>
      </c>
      <c r="V59" s="30">
        <v>2713</v>
      </c>
      <c r="W59" s="30">
        <v>0</v>
      </c>
      <c r="X59" s="30">
        <v>2126</v>
      </c>
      <c r="Y59" s="30">
        <v>0</v>
      </c>
      <c r="Z59" s="30">
        <v>2223</v>
      </c>
      <c r="AA59" s="30">
        <v>0</v>
      </c>
      <c r="AB59" s="30">
        <v>2287</v>
      </c>
      <c r="AC59" s="80">
        <v>0</v>
      </c>
      <c r="AD59" s="92"/>
      <c r="AE59" s="103"/>
    </row>
    <row r="60" spans="1:31" x14ac:dyDescent="0.25">
      <c r="A60" s="44" t="s">
        <v>99</v>
      </c>
      <c r="B60" s="45" t="s">
        <v>100</v>
      </c>
      <c r="C60" s="46">
        <v>0</v>
      </c>
      <c r="D60" s="47">
        <v>1804</v>
      </c>
      <c r="E60" s="26">
        <v>0</v>
      </c>
      <c r="F60" s="27">
        <v>3847.2</v>
      </c>
      <c r="G60" s="28">
        <v>0</v>
      </c>
      <c r="H60" s="28">
        <v>1480</v>
      </c>
      <c r="I60" s="28">
        <v>2708</v>
      </c>
      <c r="J60" s="28">
        <v>0</v>
      </c>
      <c r="K60" s="28">
        <v>3298.4</v>
      </c>
      <c r="L60" s="28">
        <v>0</v>
      </c>
      <c r="M60" s="28">
        <v>3181.2</v>
      </c>
      <c r="N60" s="28">
        <v>0</v>
      </c>
      <c r="O60" s="28">
        <v>2894.2</v>
      </c>
      <c r="P60" s="29">
        <v>0</v>
      </c>
      <c r="Q60" s="29">
        <v>1351.8</v>
      </c>
      <c r="R60" s="29">
        <v>2811.4</v>
      </c>
      <c r="S60" s="30">
        <v>0</v>
      </c>
      <c r="T60" s="30">
        <v>3847.4</v>
      </c>
      <c r="U60" s="30">
        <v>0</v>
      </c>
      <c r="V60" s="30">
        <v>4307.2</v>
      </c>
      <c r="W60" s="30">
        <v>0</v>
      </c>
      <c r="X60" s="30">
        <v>3468.4</v>
      </c>
      <c r="Y60" s="30">
        <v>0</v>
      </c>
      <c r="Z60" s="30">
        <v>3640</v>
      </c>
      <c r="AA60" s="30">
        <v>0</v>
      </c>
      <c r="AB60" s="30">
        <v>3871.6</v>
      </c>
      <c r="AC60" s="80">
        <v>0</v>
      </c>
      <c r="AD60" s="92"/>
      <c r="AE60" s="103"/>
    </row>
    <row r="61" spans="1:31" x14ac:dyDescent="0.25">
      <c r="A61" s="44" t="s">
        <v>101</v>
      </c>
      <c r="B61" s="45" t="s">
        <v>102</v>
      </c>
      <c r="C61" s="46">
        <v>0</v>
      </c>
      <c r="D61" s="47">
        <v>1159</v>
      </c>
      <c r="E61" s="26">
        <v>0</v>
      </c>
      <c r="F61" s="27">
        <v>1024</v>
      </c>
      <c r="G61" s="28">
        <v>0</v>
      </c>
      <c r="H61" s="28">
        <v>539</v>
      </c>
      <c r="I61" s="28">
        <v>817</v>
      </c>
      <c r="J61" s="28">
        <v>0</v>
      </c>
      <c r="K61" s="28">
        <v>1079</v>
      </c>
      <c r="L61" s="28">
        <v>0</v>
      </c>
      <c r="M61" s="28">
        <v>1154</v>
      </c>
      <c r="N61" s="28">
        <v>0</v>
      </c>
      <c r="O61" s="28">
        <v>874</v>
      </c>
      <c r="P61" s="29">
        <v>0</v>
      </c>
      <c r="Q61" s="29">
        <v>638</v>
      </c>
      <c r="R61" s="29">
        <v>934.8</v>
      </c>
      <c r="S61" s="30">
        <v>0</v>
      </c>
      <c r="T61" s="30">
        <v>975</v>
      </c>
      <c r="U61" s="30">
        <v>0</v>
      </c>
      <c r="V61" s="30">
        <v>1027</v>
      </c>
      <c r="W61" s="30">
        <v>0</v>
      </c>
      <c r="X61" s="30">
        <v>882</v>
      </c>
      <c r="Y61" s="30">
        <v>0</v>
      </c>
      <c r="Z61" s="30">
        <v>1118</v>
      </c>
      <c r="AA61" s="30">
        <v>0</v>
      </c>
      <c r="AB61" s="30">
        <v>1656</v>
      </c>
      <c r="AC61" s="80">
        <v>0</v>
      </c>
      <c r="AD61" s="92"/>
      <c r="AE61" s="103"/>
    </row>
    <row r="62" spans="1:31" x14ac:dyDescent="0.25">
      <c r="A62" s="44" t="s">
        <v>103</v>
      </c>
      <c r="B62" s="45" t="s">
        <v>104</v>
      </c>
      <c r="C62" s="46">
        <v>0</v>
      </c>
      <c r="D62" s="47">
        <v>62</v>
      </c>
      <c r="E62" s="26">
        <v>0</v>
      </c>
      <c r="F62" s="27">
        <v>76.599999999999994</v>
      </c>
      <c r="G62" s="28">
        <v>0</v>
      </c>
      <c r="H62" s="28">
        <v>50.8</v>
      </c>
      <c r="I62" s="28">
        <v>50.4</v>
      </c>
      <c r="J62" s="28">
        <v>0</v>
      </c>
      <c r="K62" s="28">
        <v>190.4</v>
      </c>
      <c r="L62" s="28">
        <v>0</v>
      </c>
      <c r="M62" s="28">
        <v>145.6</v>
      </c>
      <c r="N62" s="28">
        <v>0</v>
      </c>
      <c r="O62" s="28">
        <v>162.4</v>
      </c>
      <c r="P62" s="29">
        <v>0</v>
      </c>
      <c r="Q62" s="29">
        <v>108</v>
      </c>
      <c r="R62" s="29">
        <v>142.4</v>
      </c>
      <c r="S62" s="30">
        <v>0</v>
      </c>
      <c r="T62" s="30">
        <v>174.4</v>
      </c>
      <c r="U62" s="30">
        <v>0</v>
      </c>
      <c r="V62" s="30">
        <v>106.4</v>
      </c>
      <c r="W62" s="30">
        <v>0</v>
      </c>
      <c r="X62" s="30">
        <v>123.2</v>
      </c>
      <c r="Y62" s="30">
        <v>0</v>
      </c>
      <c r="Z62" s="30">
        <v>196</v>
      </c>
      <c r="AA62" s="30">
        <v>0</v>
      </c>
      <c r="AB62" s="30">
        <v>140</v>
      </c>
      <c r="AC62" s="80">
        <v>0</v>
      </c>
      <c r="AD62" s="92"/>
      <c r="AE62" s="103"/>
    </row>
    <row r="63" spans="1:31" x14ac:dyDescent="0.25">
      <c r="A63" s="44" t="s">
        <v>233</v>
      </c>
      <c r="B63" s="45" t="s">
        <v>234</v>
      </c>
      <c r="C63" s="46"/>
      <c r="D63" s="47"/>
      <c r="E63" s="26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9"/>
      <c r="Q63" s="29"/>
      <c r="R63" s="29"/>
      <c r="S63" s="30"/>
      <c r="T63" s="30"/>
      <c r="U63" s="30"/>
      <c r="V63" s="30">
        <v>35.79</v>
      </c>
      <c r="W63" s="30">
        <v>0</v>
      </c>
      <c r="X63" s="30">
        <v>-118.47</v>
      </c>
      <c r="Y63" s="30">
        <v>0</v>
      </c>
      <c r="Z63" s="30">
        <v>-221.52</v>
      </c>
      <c r="AA63" s="30">
        <v>0</v>
      </c>
      <c r="AB63" s="30">
        <v>92.11</v>
      </c>
      <c r="AC63" s="80">
        <v>0</v>
      </c>
      <c r="AD63" s="92"/>
      <c r="AE63" s="103"/>
    </row>
    <row r="64" spans="1:31" x14ac:dyDescent="0.25">
      <c r="A64" s="44" t="s">
        <v>105</v>
      </c>
      <c r="B64" s="45" t="s">
        <v>106</v>
      </c>
      <c r="C64" s="46"/>
      <c r="D64" s="47"/>
      <c r="E64" s="26">
        <v>344375</v>
      </c>
      <c r="F64" s="27">
        <v>345359.69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9">
        <v>0</v>
      </c>
      <c r="Q64" s="29">
        <v>0</v>
      </c>
      <c r="R64" s="29">
        <v>306.02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80">
        <v>0</v>
      </c>
      <c r="AD64" s="92"/>
      <c r="AE64" s="103"/>
    </row>
    <row r="65" spans="1:31" x14ac:dyDescent="0.25">
      <c r="A65" s="31"/>
      <c r="B65" s="32" t="s">
        <v>16</v>
      </c>
      <c r="C65" s="33">
        <f>SUM(C51:C62)</f>
        <v>40775</v>
      </c>
      <c r="D65" s="33">
        <f>SUM(D51:D62)</f>
        <v>38112</v>
      </c>
      <c r="E65" s="33">
        <f t="shared" ref="E65:V65" si="25">SUM(E51:E64)</f>
        <v>385475</v>
      </c>
      <c r="F65" s="34">
        <f t="shared" si="25"/>
        <v>386051.58999999997</v>
      </c>
      <c r="G65" s="33">
        <f t="shared" si="25"/>
        <v>41100</v>
      </c>
      <c r="H65" s="33">
        <f t="shared" si="25"/>
        <v>28427.57</v>
      </c>
      <c r="I65" s="33">
        <f t="shared" si="25"/>
        <v>38316.82</v>
      </c>
      <c r="J65" s="33">
        <f t="shared" si="25"/>
        <v>40100</v>
      </c>
      <c r="K65" s="33">
        <f t="shared" si="25"/>
        <v>41538.980000000003</v>
      </c>
      <c r="L65" s="33">
        <f t="shared" si="25"/>
        <v>40200</v>
      </c>
      <c r="M65" s="33">
        <f t="shared" si="25"/>
        <v>40237.419999999991</v>
      </c>
      <c r="N65" s="33">
        <f t="shared" si="25"/>
        <v>40500</v>
      </c>
      <c r="O65" s="33">
        <f t="shared" si="25"/>
        <v>40741.21</v>
      </c>
      <c r="P65" s="33">
        <f t="shared" si="25"/>
        <v>40500</v>
      </c>
      <c r="Q65" s="33">
        <f t="shared" si="25"/>
        <v>28779.989999999998</v>
      </c>
      <c r="R65" s="33">
        <f t="shared" si="25"/>
        <v>40763.550000000003</v>
      </c>
      <c r="S65" s="33">
        <f t="shared" si="25"/>
        <v>40200</v>
      </c>
      <c r="T65" s="33">
        <f t="shared" si="25"/>
        <v>48340.460000000006</v>
      </c>
      <c r="U65" s="33">
        <f t="shared" si="25"/>
        <v>40200</v>
      </c>
      <c r="V65" s="33">
        <f t="shared" si="25"/>
        <v>51938.54</v>
      </c>
      <c r="W65" s="33">
        <f t="shared" ref="W65:X65" si="26">SUM(W51:W64)</f>
        <v>40200</v>
      </c>
      <c r="X65" s="33">
        <f t="shared" si="26"/>
        <v>48844.619999999995</v>
      </c>
      <c r="Y65" s="33">
        <f t="shared" ref="Y65:Z65" si="27">SUM(Y51:Y64)</f>
        <v>38300</v>
      </c>
      <c r="Z65" s="33">
        <f t="shared" si="27"/>
        <v>53736.880000000005</v>
      </c>
      <c r="AA65" s="33">
        <v>38300</v>
      </c>
      <c r="AB65" s="33">
        <f>SUM(AB51:AB64)</f>
        <v>48812.46</v>
      </c>
      <c r="AC65" s="82">
        <f>SUM(AC51:AC64)</f>
        <v>38300</v>
      </c>
      <c r="AD65" s="94">
        <f t="shared" ref="AD65" si="28">SUM(AD51:AD64)</f>
        <v>0</v>
      </c>
      <c r="AE65" s="86">
        <f>SUM(AE51:AE64)</f>
        <v>0</v>
      </c>
    </row>
    <row r="66" spans="1:31" x14ac:dyDescent="0.25">
      <c r="A66" s="18">
        <v>141</v>
      </c>
      <c r="B66" s="19" t="s">
        <v>107</v>
      </c>
      <c r="C66" s="24"/>
      <c r="D66" s="25"/>
      <c r="E66" s="26"/>
      <c r="F66" s="27"/>
      <c r="G66" s="28"/>
      <c r="H66" s="28"/>
      <c r="I66" s="28"/>
      <c r="J66" s="28"/>
      <c r="K66" s="28"/>
      <c r="L66" s="28"/>
      <c r="M66" s="28"/>
      <c r="N66" s="28"/>
      <c r="O66" s="28"/>
    </row>
    <row r="67" spans="1:31" x14ac:dyDescent="0.25">
      <c r="A67" s="35" t="s">
        <v>108</v>
      </c>
      <c r="B67" s="36" t="s">
        <v>109</v>
      </c>
      <c r="C67" s="24">
        <v>1000</v>
      </c>
      <c r="D67" s="25">
        <v>970</v>
      </c>
      <c r="E67" s="26">
        <v>1000</v>
      </c>
      <c r="F67" s="27">
        <v>892</v>
      </c>
      <c r="G67" s="28">
        <v>900</v>
      </c>
      <c r="H67" s="28">
        <v>560.5</v>
      </c>
      <c r="I67" s="28">
        <v>675.5</v>
      </c>
      <c r="J67" s="28">
        <v>900</v>
      </c>
      <c r="K67" s="28">
        <v>112.8</v>
      </c>
      <c r="L67" s="28">
        <v>0</v>
      </c>
      <c r="M67" s="28">
        <v>1</v>
      </c>
      <c r="N67" s="28">
        <v>0</v>
      </c>
      <c r="O67" s="28">
        <v>0</v>
      </c>
      <c r="P67" s="29">
        <v>0</v>
      </c>
      <c r="Q67" s="29">
        <v>0</v>
      </c>
      <c r="R67" s="29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2005</v>
      </c>
      <c r="Y67" s="30">
        <v>0</v>
      </c>
      <c r="Z67" s="30">
        <v>0</v>
      </c>
      <c r="AA67" s="30">
        <v>0</v>
      </c>
      <c r="AB67" s="30">
        <v>5</v>
      </c>
      <c r="AC67" s="80">
        <v>0</v>
      </c>
      <c r="AD67" s="92">
        <v>0</v>
      </c>
      <c r="AE67" s="103">
        <v>0</v>
      </c>
    </row>
    <row r="68" spans="1:31" x14ac:dyDescent="0.25">
      <c r="A68" s="31"/>
      <c r="B68" s="32" t="s">
        <v>16</v>
      </c>
      <c r="C68" s="33">
        <f t="shared" ref="C68:V68" si="29">SUM(C67)</f>
        <v>1000</v>
      </c>
      <c r="D68" s="33">
        <f t="shared" si="29"/>
        <v>970</v>
      </c>
      <c r="E68" s="33">
        <f t="shared" si="29"/>
        <v>1000</v>
      </c>
      <c r="F68" s="34">
        <f t="shared" si="29"/>
        <v>892</v>
      </c>
      <c r="G68" s="34">
        <f t="shared" si="29"/>
        <v>900</v>
      </c>
      <c r="H68" s="34">
        <f t="shared" si="29"/>
        <v>560.5</v>
      </c>
      <c r="I68" s="34">
        <f t="shared" si="29"/>
        <v>675.5</v>
      </c>
      <c r="J68" s="34">
        <f t="shared" si="29"/>
        <v>900</v>
      </c>
      <c r="K68" s="34">
        <f t="shared" si="29"/>
        <v>112.8</v>
      </c>
      <c r="L68" s="34">
        <f t="shared" si="29"/>
        <v>0</v>
      </c>
      <c r="M68" s="34">
        <f t="shared" si="29"/>
        <v>1</v>
      </c>
      <c r="N68" s="34">
        <f t="shared" si="29"/>
        <v>0</v>
      </c>
      <c r="O68" s="34">
        <f t="shared" si="29"/>
        <v>0</v>
      </c>
      <c r="P68" s="34">
        <f t="shared" si="29"/>
        <v>0</v>
      </c>
      <c r="Q68" s="34">
        <f t="shared" si="29"/>
        <v>0</v>
      </c>
      <c r="R68" s="34">
        <f t="shared" si="29"/>
        <v>0</v>
      </c>
      <c r="S68" s="34">
        <f t="shared" si="29"/>
        <v>0</v>
      </c>
      <c r="T68" s="34">
        <f t="shared" si="29"/>
        <v>0</v>
      </c>
      <c r="U68" s="34">
        <f t="shared" si="29"/>
        <v>0</v>
      </c>
      <c r="V68" s="34">
        <f t="shared" si="29"/>
        <v>0</v>
      </c>
      <c r="W68" s="34">
        <f t="shared" ref="W68:X68" si="30">SUM(W67)</f>
        <v>0</v>
      </c>
      <c r="X68" s="34">
        <f t="shared" si="30"/>
        <v>2005</v>
      </c>
      <c r="Y68" s="34">
        <f t="shared" ref="Y68:Z68" si="31">SUM(Y67)</f>
        <v>0</v>
      </c>
      <c r="Z68" s="34">
        <f t="shared" si="31"/>
        <v>0</v>
      </c>
      <c r="AA68" s="34">
        <v>0</v>
      </c>
      <c r="AB68" s="34"/>
      <c r="AC68" s="81">
        <f>SUM(AC67)</f>
        <v>0</v>
      </c>
      <c r="AD68" s="93">
        <f t="shared" ref="AD68" si="32">SUM(AD67)</f>
        <v>0</v>
      </c>
      <c r="AE68" s="87">
        <f>SUM(AE67)</f>
        <v>0</v>
      </c>
    </row>
    <row r="69" spans="1:31" x14ac:dyDescent="0.25">
      <c r="A69" s="18">
        <v>143</v>
      </c>
      <c r="B69" s="19" t="s">
        <v>110</v>
      </c>
      <c r="C69" s="24"/>
      <c r="D69" s="25"/>
      <c r="E69" s="26"/>
      <c r="F69" s="27"/>
      <c r="G69" s="28"/>
      <c r="H69" s="28"/>
      <c r="I69" s="28"/>
      <c r="J69" s="28"/>
      <c r="K69" s="28"/>
      <c r="L69" s="28"/>
      <c r="M69" s="28"/>
      <c r="N69" s="28"/>
      <c r="O69" s="28"/>
    </row>
    <row r="70" spans="1:31" x14ac:dyDescent="0.25">
      <c r="A70" s="22" t="s">
        <v>111</v>
      </c>
      <c r="B70" s="23" t="s">
        <v>112</v>
      </c>
      <c r="C70" s="24">
        <v>2400</v>
      </c>
      <c r="D70" s="25">
        <v>2629</v>
      </c>
      <c r="E70" s="26">
        <v>2000</v>
      </c>
      <c r="F70" s="27">
        <v>2608</v>
      </c>
      <c r="G70" s="28">
        <v>2000</v>
      </c>
      <c r="H70" s="28">
        <v>2136</v>
      </c>
      <c r="I70" s="28">
        <v>2411</v>
      </c>
      <c r="J70" s="28">
        <v>2000</v>
      </c>
      <c r="K70" s="28">
        <v>2416</v>
      </c>
      <c r="L70" s="28">
        <v>2000</v>
      </c>
      <c r="M70" s="28">
        <v>2346.8000000000002</v>
      </c>
      <c r="N70" s="28">
        <v>2000</v>
      </c>
      <c r="O70" s="28">
        <v>2866</v>
      </c>
      <c r="P70" s="29">
        <v>2000</v>
      </c>
      <c r="Q70" s="29">
        <v>1279</v>
      </c>
      <c r="R70" s="29">
        <v>1304</v>
      </c>
      <c r="S70" s="30">
        <v>2000</v>
      </c>
      <c r="T70" s="30">
        <v>919</v>
      </c>
      <c r="U70" s="30">
        <v>2000</v>
      </c>
      <c r="V70" s="30">
        <v>3614</v>
      </c>
      <c r="W70" s="30">
        <v>2000</v>
      </c>
      <c r="X70" s="30">
        <v>1998</v>
      </c>
      <c r="Y70" s="30">
        <v>2000</v>
      </c>
      <c r="Z70" s="30">
        <v>380</v>
      </c>
      <c r="AA70" s="30">
        <v>1000</v>
      </c>
      <c r="AB70" s="30">
        <v>350</v>
      </c>
      <c r="AC70" s="80">
        <v>1000</v>
      </c>
      <c r="AD70" s="92"/>
      <c r="AE70" s="103"/>
    </row>
    <row r="71" spans="1:31" x14ac:dyDescent="0.25">
      <c r="A71" s="22" t="s">
        <v>113</v>
      </c>
      <c r="B71" s="23" t="s">
        <v>114</v>
      </c>
      <c r="C71" s="24">
        <v>800</v>
      </c>
      <c r="D71" s="25">
        <v>0</v>
      </c>
      <c r="E71" s="26">
        <v>1000</v>
      </c>
      <c r="F71" s="27">
        <v>0</v>
      </c>
      <c r="G71" s="28">
        <v>1000</v>
      </c>
      <c r="H71" s="28">
        <v>0</v>
      </c>
      <c r="I71" s="28">
        <v>1800</v>
      </c>
      <c r="J71" s="28">
        <v>1000</v>
      </c>
      <c r="K71" s="28">
        <v>1367.88</v>
      </c>
      <c r="L71" s="28">
        <v>1000</v>
      </c>
      <c r="M71" s="28">
        <v>450</v>
      </c>
      <c r="N71" s="28">
        <v>1000</v>
      </c>
      <c r="O71" s="28">
        <v>600</v>
      </c>
      <c r="P71" s="29">
        <v>1000</v>
      </c>
      <c r="Q71" s="29">
        <v>0</v>
      </c>
      <c r="R71" s="29">
        <v>250</v>
      </c>
      <c r="S71" s="30">
        <v>1000</v>
      </c>
      <c r="T71" s="30">
        <v>50</v>
      </c>
      <c r="U71" s="30">
        <v>1000</v>
      </c>
      <c r="V71" s="30">
        <v>19.600000000000001</v>
      </c>
      <c r="W71" s="30">
        <v>100</v>
      </c>
      <c r="X71" s="30">
        <v>31.98</v>
      </c>
      <c r="Y71" s="30">
        <v>100</v>
      </c>
      <c r="Z71" s="30">
        <v>90.66</v>
      </c>
      <c r="AA71" s="30">
        <v>100</v>
      </c>
      <c r="AB71" s="30">
        <v>111.52</v>
      </c>
      <c r="AC71" s="80">
        <v>100</v>
      </c>
      <c r="AD71" s="92"/>
      <c r="AE71" s="103"/>
    </row>
    <row r="72" spans="1:31" x14ac:dyDescent="0.25">
      <c r="A72" s="22" t="s">
        <v>115</v>
      </c>
      <c r="B72" s="23" t="s">
        <v>116</v>
      </c>
      <c r="C72" s="24">
        <v>600</v>
      </c>
      <c r="D72" s="25">
        <v>173</v>
      </c>
      <c r="E72" s="26">
        <v>1000</v>
      </c>
      <c r="F72" s="27">
        <v>569</v>
      </c>
      <c r="G72" s="28">
        <v>1000</v>
      </c>
      <c r="H72" s="28">
        <v>870</v>
      </c>
      <c r="I72" s="28">
        <v>1442</v>
      </c>
      <c r="J72" s="28">
        <v>1000</v>
      </c>
      <c r="K72" s="28">
        <v>1431.98</v>
      </c>
      <c r="L72" s="28">
        <v>1200</v>
      </c>
      <c r="M72" s="28">
        <v>1644.22</v>
      </c>
      <c r="N72" s="28">
        <v>1200</v>
      </c>
      <c r="O72" s="28">
        <v>985</v>
      </c>
      <c r="P72" s="29">
        <v>1200</v>
      </c>
      <c r="Q72" s="29">
        <v>704</v>
      </c>
      <c r="R72" s="29">
        <v>804</v>
      </c>
      <c r="S72" s="30">
        <v>1200</v>
      </c>
      <c r="T72" s="30">
        <v>2412</v>
      </c>
      <c r="U72" s="30">
        <v>1200</v>
      </c>
      <c r="V72" s="30">
        <v>700</v>
      </c>
      <c r="W72" s="30">
        <v>1200</v>
      </c>
      <c r="X72" s="30">
        <v>400</v>
      </c>
      <c r="Y72" s="30">
        <v>1000</v>
      </c>
      <c r="Z72" s="30">
        <v>0</v>
      </c>
      <c r="AA72" s="30">
        <v>500</v>
      </c>
      <c r="AB72" s="30">
        <v>400</v>
      </c>
      <c r="AC72" s="80">
        <v>500</v>
      </c>
      <c r="AD72" s="92"/>
      <c r="AE72" s="103"/>
    </row>
    <row r="73" spans="1:31" x14ac:dyDescent="0.25">
      <c r="A73" s="22" t="s">
        <v>117</v>
      </c>
      <c r="B73" s="23" t="s">
        <v>118</v>
      </c>
      <c r="C73" s="24">
        <v>1000</v>
      </c>
      <c r="D73" s="25">
        <v>1275</v>
      </c>
      <c r="E73" s="26">
        <v>1300</v>
      </c>
      <c r="F73" s="27">
        <v>325</v>
      </c>
      <c r="G73" s="28">
        <v>1300</v>
      </c>
      <c r="H73" s="28">
        <v>125</v>
      </c>
      <c r="I73" s="28">
        <v>400</v>
      </c>
      <c r="J73" s="28">
        <v>500</v>
      </c>
      <c r="K73" s="28">
        <v>550</v>
      </c>
      <c r="L73" s="28">
        <v>500</v>
      </c>
      <c r="M73" s="28">
        <v>825</v>
      </c>
      <c r="N73" s="28">
        <v>500</v>
      </c>
      <c r="O73" s="28">
        <v>250</v>
      </c>
      <c r="P73" s="29">
        <v>500</v>
      </c>
      <c r="Q73" s="29">
        <v>25</v>
      </c>
      <c r="R73" s="29">
        <v>215</v>
      </c>
      <c r="S73" s="30">
        <v>500</v>
      </c>
      <c r="T73" s="30">
        <v>0</v>
      </c>
      <c r="U73" s="30">
        <v>500</v>
      </c>
      <c r="V73" s="30">
        <v>0</v>
      </c>
      <c r="W73" s="30">
        <v>500</v>
      </c>
      <c r="X73" s="30">
        <v>0</v>
      </c>
      <c r="Y73" s="30">
        <v>500</v>
      </c>
      <c r="Z73" s="30">
        <v>0</v>
      </c>
      <c r="AA73" s="30">
        <v>500</v>
      </c>
      <c r="AB73" s="30">
        <v>0</v>
      </c>
      <c r="AC73" s="80">
        <v>500</v>
      </c>
      <c r="AD73" s="92"/>
      <c r="AE73" s="103"/>
    </row>
    <row r="74" spans="1:31" x14ac:dyDescent="0.25">
      <c r="A74" s="22" t="s">
        <v>119</v>
      </c>
      <c r="B74" s="23" t="s">
        <v>120</v>
      </c>
      <c r="C74" s="24">
        <v>1800</v>
      </c>
      <c r="D74" s="25">
        <v>2282</v>
      </c>
      <c r="E74" s="26">
        <v>2000</v>
      </c>
      <c r="F74" s="27">
        <v>2183</v>
      </c>
      <c r="G74" s="28">
        <v>2000</v>
      </c>
      <c r="H74" s="28">
        <v>1836</v>
      </c>
      <c r="I74" s="28">
        <v>2745</v>
      </c>
      <c r="J74" s="28">
        <v>2200</v>
      </c>
      <c r="K74" s="28">
        <v>1885</v>
      </c>
      <c r="L74" s="28">
        <v>2200</v>
      </c>
      <c r="M74" s="28">
        <v>2003</v>
      </c>
      <c r="N74" s="28">
        <v>2200</v>
      </c>
      <c r="O74" s="28">
        <v>2136.83</v>
      </c>
      <c r="P74" s="29">
        <v>2200</v>
      </c>
      <c r="Q74" s="29">
        <v>945</v>
      </c>
      <c r="R74" s="29">
        <v>1340</v>
      </c>
      <c r="S74" s="30">
        <v>2200</v>
      </c>
      <c r="T74" s="30">
        <v>1770</v>
      </c>
      <c r="U74" s="30">
        <v>2200</v>
      </c>
      <c r="V74" s="30">
        <v>1967.6</v>
      </c>
      <c r="W74" s="30">
        <v>1500</v>
      </c>
      <c r="X74" s="30">
        <v>1981</v>
      </c>
      <c r="Y74" s="30">
        <v>1500</v>
      </c>
      <c r="Z74" s="30">
        <v>1742.2</v>
      </c>
      <c r="AA74" s="30">
        <v>1500</v>
      </c>
      <c r="AB74" s="30">
        <v>1620</v>
      </c>
      <c r="AC74" s="80">
        <v>1500</v>
      </c>
      <c r="AD74" s="92"/>
      <c r="AE74" s="103"/>
    </row>
    <row r="75" spans="1:31" x14ac:dyDescent="0.25">
      <c r="A75" s="42" t="s">
        <v>121</v>
      </c>
      <c r="B75" s="43" t="s">
        <v>122</v>
      </c>
      <c r="C75" s="24">
        <v>3850</v>
      </c>
      <c r="D75" s="25">
        <v>12878</v>
      </c>
      <c r="E75" s="26">
        <v>10000</v>
      </c>
      <c r="F75" s="27">
        <v>18245.39</v>
      </c>
      <c r="G75" s="28">
        <v>18000</v>
      </c>
      <c r="H75" s="28">
        <v>1861.21</v>
      </c>
      <c r="I75" s="28">
        <v>2903.76</v>
      </c>
      <c r="J75" s="28">
        <v>5000</v>
      </c>
      <c r="K75" s="28">
        <v>10158.82</v>
      </c>
      <c r="L75" s="28">
        <v>500</v>
      </c>
      <c r="M75" s="28">
        <v>5466.45</v>
      </c>
      <c r="N75" s="28">
        <v>500</v>
      </c>
      <c r="O75" s="28">
        <v>2507.25</v>
      </c>
      <c r="P75" s="29">
        <v>500</v>
      </c>
      <c r="Q75" s="29">
        <v>593.35</v>
      </c>
      <c r="R75" s="29">
        <v>2101.36</v>
      </c>
      <c r="S75" s="30">
        <v>1000</v>
      </c>
      <c r="T75" s="30">
        <v>6921.24</v>
      </c>
      <c r="U75" s="30">
        <v>1000</v>
      </c>
      <c r="V75" s="30">
        <v>-13717.03</v>
      </c>
      <c r="W75" s="30">
        <v>1000</v>
      </c>
      <c r="X75" s="30">
        <v>411</v>
      </c>
      <c r="Y75" s="30">
        <v>500</v>
      </c>
      <c r="Z75" s="30">
        <v>440</v>
      </c>
      <c r="AA75" s="30">
        <v>500</v>
      </c>
      <c r="AB75" s="30">
        <v>140</v>
      </c>
      <c r="AC75" s="80">
        <v>500</v>
      </c>
      <c r="AD75" s="92"/>
      <c r="AE75" s="103"/>
    </row>
    <row r="76" spans="1:31" x14ac:dyDescent="0.25">
      <c r="A76" s="35" t="s">
        <v>123</v>
      </c>
      <c r="B76" s="36" t="s">
        <v>124</v>
      </c>
      <c r="C76" s="24">
        <v>10000</v>
      </c>
      <c r="D76" s="25">
        <v>10000</v>
      </c>
      <c r="E76" s="26">
        <v>9000</v>
      </c>
      <c r="F76" s="27">
        <v>9000</v>
      </c>
      <c r="G76" s="28">
        <v>36000</v>
      </c>
      <c r="H76" s="28">
        <v>20250</v>
      </c>
      <c r="I76" s="28">
        <v>38250</v>
      </c>
      <c r="J76" s="28">
        <v>36000</v>
      </c>
      <c r="K76" s="28">
        <v>36000</v>
      </c>
      <c r="L76" s="28">
        <v>36000</v>
      </c>
      <c r="M76" s="28">
        <v>36000</v>
      </c>
      <c r="N76" s="28">
        <v>36000</v>
      </c>
      <c r="O76" s="28">
        <v>36000</v>
      </c>
      <c r="P76" s="29">
        <v>36000</v>
      </c>
      <c r="Q76" s="29">
        <v>18000</v>
      </c>
      <c r="R76" s="29">
        <v>36000</v>
      </c>
      <c r="S76" s="30">
        <v>36000</v>
      </c>
      <c r="T76" s="30">
        <v>36000</v>
      </c>
      <c r="U76" s="30">
        <v>36000</v>
      </c>
      <c r="V76" s="30">
        <v>36000</v>
      </c>
      <c r="W76" s="30">
        <v>36000</v>
      </c>
      <c r="X76" s="30">
        <v>36000</v>
      </c>
      <c r="Y76" s="30">
        <v>36000</v>
      </c>
      <c r="Z76" s="30">
        <v>36000</v>
      </c>
      <c r="AA76" s="30">
        <v>36000</v>
      </c>
      <c r="AB76" s="30">
        <v>27000</v>
      </c>
      <c r="AC76" s="80">
        <v>36000</v>
      </c>
      <c r="AD76" s="92"/>
      <c r="AE76" s="103"/>
    </row>
    <row r="77" spans="1:31" x14ac:dyDescent="0.25">
      <c r="A77" s="44" t="s">
        <v>125</v>
      </c>
      <c r="B77" s="45" t="s">
        <v>126</v>
      </c>
      <c r="C77" s="24">
        <v>2500</v>
      </c>
      <c r="D77" s="25">
        <v>3100</v>
      </c>
      <c r="E77" s="26">
        <v>3100</v>
      </c>
      <c r="F77" s="27">
        <v>3110</v>
      </c>
      <c r="G77" s="28">
        <v>3100</v>
      </c>
      <c r="H77" s="28">
        <v>3100</v>
      </c>
      <c r="I77" s="28">
        <v>3100</v>
      </c>
      <c r="J77" s="28">
        <v>3100</v>
      </c>
      <c r="K77" s="28">
        <v>3100</v>
      </c>
      <c r="L77" s="28">
        <v>3100</v>
      </c>
      <c r="M77" s="28">
        <v>1600</v>
      </c>
      <c r="N77" s="28">
        <v>3100</v>
      </c>
      <c r="O77" s="28">
        <v>1600</v>
      </c>
      <c r="P77" s="29">
        <v>1600</v>
      </c>
      <c r="Q77" s="29">
        <v>10</v>
      </c>
      <c r="R77" s="29">
        <v>1610</v>
      </c>
      <c r="S77" s="30">
        <v>1600</v>
      </c>
      <c r="T77" s="30">
        <v>1610</v>
      </c>
      <c r="U77" s="30">
        <v>1600</v>
      </c>
      <c r="V77" s="30">
        <v>1600</v>
      </c>
      <c r="W77" s="30">
        <v>0</v>
      </c>
      <c r="X77" s="30">
        <v>1600</v>
      </c>
      <c r="Y77" s="30">
        <v>1600</v>
      </c>
      <c r="Z77" s="30">
        <v>1600</v>
      </c>
      <c r="AA77" s="30">
        <v>1600</v>
      </c>
      <c r="AB77" s="30">
        <v>0</v>
      </c>
      <c r="AC77" s="80">
        <v>1600</v>
      </c>
      <c r="AD77" s="92"/>
      <c r="AE77" s="103"/>
    </row>
    <row r="78" spans="1:31" x14ac:dyDescent="0.25">
      <c r="A78" s="44" t="s">
        <v>127</v>
      </c>
      <c r="B78" s="45" t="s">
        <v>128</v>
      </c>
      <c r="C78" s="24">
        <v>5000</v>
      </c>
      <c r="D78" s="25">
        <v>1000</v>
      </c>
      <c r="E78" s="26">
        <v>0</v>
      </c>
      <c r="F78" s="27">
        <v>0</v>
      </c>
      <c r="G78" s="28">
        <v>0</v>
      </c>
      <c r="H78" s="28">
        <v>0</v>
      </c>
      <c r="I78" s="28">
        <v>0</v>
      </c>
      <c r="J78" s="28">
        <v>20000</v>
      </c>
      <c r="K78" s="28">
        <v>20000</v>
      </c>
      <c r="L78" s="28">
        <v>6000</v>
      </c>
      <c r="M78" s="28">
        <v>6000</v>
      </c>
      <c r="N78" s="28">
        <v>4000</v>
      </c>
      <c r="O78" s="28">
        <v>4000</v>
      </c>
      <c r="P78" s="29">
        <v>4000</v>
      </c>
      <c r="Q78" s="29">
        <v>4000</v>
      </c>
      <c r="R78" s="29">
        <v>4000</v>
      </c>
      <c r="S78" s="30">
        <v>4000</v>
      </c>
      <c r="T78" s="30">
        <v>4000</v>
      </c>
      <c r="U78" s="30">
        <v>4000</v>
      </c>
      <c r="V78" s="30">
        <v>0</v>
      </c>
      <c r="W78" s="30">
        <v>0</v>
      </c>
      <c r="X78" s="30">
        <v>0</v>
      </c>
      <c r="Y78" s="30">
        <v>0</v>
      </c>
      <c r="Z78" s="30">
        <v>0</v>
      </c>
      <c r="AA78" s="30">
        <v>0</v>
      </c>
      <c r="AB78" s="30">
        <v>0</v>
      </c>
      <c r="AC78" s="80">
        <v>0</v>
      </c>
      <c r="AD78" s="92"/>
      <c r="AE78" s="103"/>
    </row>
    <row r="79" spans="1:31" x14ac:dyDescent="0.25">
      <c r="A79" s="44" t="s">
        <v>129</v>
      </c>
      <c r="B79" s="45" t="s">
        <v>75</v>
      </c>
      <c r="C79" s="24">
        <v>500</v>
      </c>
      <c r="D79" s="25">
        <v>2500</v>
      </c>
      <c r="E79" s="26">
        <v>0</v>
      </c>
      <c r="F79" s="27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1142.67</v>
      </c>
      <c r="P79" s="29">
        <v>0</v>
      </c>
      <c r="Q79" s="29">
        <v>129.5</v>
      </c>
      <c r="R79" s="29">
        <v>387.8</v>
      </c>
      <c r="S79" s="30">
        <v>0</v>
      </c>
      <c r="T79" s="30">
        <v>265</v>
      </c>
      <c r="U79" s="30">
        <v>1670.97</v>
      </c>
      <c r="V79" s="30">
        <v>1698.62</v>
      </c>
      <c r="W79" s="30">
        <v>0</v>
      </c>
      <c r="X79" s="30">
        <v>377.5</v>
      </c>
      <c r="Y79" s="30">
        <v>0</v>
      </c>
      <c r="Z79" s="30">
        <v>1.5</v>
      </c>
      <c r="AA79" s="30">
        <v>0</v>
      </c>
      <c r="AB79" s="30">
        <v>0</v>
      </c>
      <c r="AC79" s="80">
        <v>0</v>
      </c>
      <c r="AD79" s="92"/>
      <c r="AE79" s="103"/>
    </row>
    <row r="80" spans="1:31" x14ac:dyDescent="0.25">
      <c r="A80" s="31"/>
      <c r="B80" s="32" t="s">
        <v>16</v>
      </c>
      <c r="C80" s="33">
        <f t="shared" ref="C80:V80" si="33">SUM(C70:C79)</f>
        <v>28450</v>
      </c>
      <c r="D80" s="33">
        <f t="shared" si="33"/>
        <v>35837</v>
      </c>
      <c r="E80" s="33">
        <f t="shared" si="33"/>
        <v>29400</v>
      </c>
      <c r="F80" s="34">
        <f t="shared" si="33"/>
        <v>36040.39</v>
      </c>
      <c r="G80" s="33">
        <f t="shared" si="33"/>
        <v>64400</v>
      </c>
      <c r="H80" s="33">
        <f t="shared" si="33"/>
        <v>30178.21</v>
      </c>
      <c r="I80" s="33">
        <f t="shared" si="33"/>
        <v>53051.76</v>
      </c>
      <c r="J80" s="33">
        <f t="shared" si="33"/>
        <v>70800</v>
      </c>
      <c r="K80" s="33">
        <f t="shared" si="33"/>
        <v>76909.679999999993</v>
      </c>
      <c r="L80" s="33">
        <f t="shared" si="33"/>
        <v>52500</v>
      </c>
      <c r="M80" s="33">
        <f t="shared" si="33"/>
        <v>56335.47</v>
      </c>
      <c r="N80" s="33">
        <f t="shared" si="33"/>
        <v>50500</v>
      </c>
      <c r="O80" s="33">
        <f t="shared" si="33"/>
        <v>52087.75</v>
      </c>
      <c r="P80" s="33">
        <f t="shared" si="33"/>
        <v>49000</v>
      </c>
      <c r="Q80" s="33">
        <f t="shared" si="33"/>
        <v>25685.85</v>
      </c>
      <c r="R80" s="33">
        <f t="shared" si="33"/>
        <v>48012.160000000003</v>
      </c>
      <c r="S80" s="33">
        <f t="shared" si="33"/>
        <v>49500</v>
      </c>
      <c r="T80" s="33">
        <f t="shared" si="33"/>
        <v>53947.24</v>
      </c>
      <c r="U80" s="33">
        <f t="shared" si="33"/>
        <v>51170.97</v>
      </c>
      <c r="V80" s="33">
        <f t="shared" si="33"/>
        <v>31882.789999999997</v>
      </c>
      <c r="W80" s="33">
        <f t="shared" ref="W80:X80" si="34">SUM(W70:W79)</f>
        <v>42300</v>
      </c>
      <c r="X80" s="33">
        <f t="shared" si="34"/>
        <v>42799.479999999996</v>
      </c>
      <c r="Y80" s="33">
        <f t="shared" ref="Y80:Z80" si="35">SUM(Y70:Y79)</f>
        <v>43200</v>
      </c>
      <c r="Z80" s="33">
        <f t="shared" si="35"/>
        <v>40254.36</v>
      </c>
      <c r="AA80" s="33">
        <v>41700</v>
      </c>
      <c r="AB80" s="33">
        <f>SUM(AB70:AB79)</f>
        <v>29621.52</v>
      </c>
      <c r="AC80" s="82">
        <f>SUM(AC70:AC79)</f>
        <v>41700</v>
      </c>
      <c r="AD80" s="94">
        <f t="shared" ref="AD80" si="36">SUM(AD70:AD79)</f>
        <v>0</v>
      </c>
      <c r="AE80" s="86">
        <f>SUM(AE70:AE79)</f>
        <v>0</v>
      </c>
    </row>
    <row r="81" spans="1:31" x14ac:dyDescent="0.25">
      <c r="A81" s="18">
        <v>144</v>
      </c>
      <c r="B81" s="19" t="s">
        <v>130</v>
      </c>
      <c r="C81" s="24"/>
      <c r="D81" s="25"/>
      <c r="E81" s="26"/>
      <c r="F81" s="27"/>
      <c r="G81" s="28"/>
      <c r="H81" s="28"/>
      <c r="I81" s="28"/>
      <c r="J81" s="28"/>
      <c r="K81" s="28"/>
      <c r="L81" s="28"/>
      <c r="M81" s="28"/>
      <c r="N81" s="28"/>
      <c r="O81" s="28"/>
    </row>
    <row r="82" spans="1:31" x14ac:dyDescent="0.25">
      <c r="A82" s="22" t="s">
        <v>131</v>
      </c>
      <c r="B82" s="23" t="s">
        <v>132</v>
      </c>
      <c r="C82" s="24">
        <v>122303</v>
      </c>
      <c r="D82" s="25">
        <v>130454</v>
      </c>
      <c r="E82" s="26">
        <v>122000</v>
      </c>
      <c r="F82" s="27">
        <v>128418</v>
      </c>
      <c r="G82" s="28">
        <v>131899</v>
      </c>
      <c r="H82" s="28">
        <v>131680</v>
      </c>
      <c r="I82" s="28">
        <v>131680</v>
      </c>
      <c r="J82" s="28">
        <v>138738</v>
      </c>
      <c r="K82" s="28">
        <v>141505</v>
      </c>
      <c r="L82" s="28">
        <v>142930</v>
      </c>
      <c r="M82" s="28">
        <v>142931</v>
      </c>
      <c r="N82" s="28">
        <v>145632</v>
      </c>
      <c r="O82" s="28">
        <v>145633</v>
      </c>
      <c r="P82" s="29">
        <v>155856</v>
      </c>
      <c r="Q82" s="29">
        <v>140487</v>
      </c>
      <c r="R82" s="29">
        <v>158324.51</v>
      </c>
      <c r="S82" s="48">
        <v>158896</v>
      </c>
      <c r="T82" s="48">
        <v>159097</v>
      </c>
      <c r="U82" s="48">
        <v>158896</v>
      </c>
      <c r="V82" s="48">
        <v>168778</v>
      </c>
      <c r="W82" s="48">
        <v>158897</v>
      </c>
      <c r="X82" s="48">
        <v>179869</v>
      </c>
      <c r="Y82" s="48">
        <v>187374</v>
      </c>
      <c r="Z82" s="48">
        <v>190045</v>
      </c>
      <c r="AA82" s="48">
        <v>187944</v>
      </c>
      <c r="AB82" s="48">
        <v>179464</v>
      </c>
      <c r="AC82" s="84">
        <v>217075</v>
      </c>
      <c r="AD82" s="96"/>
      <c r="AE82" s="105"/>
    </row>
    <row r="83" spans="1:31" x14ac:dyDescent="0.25">
      <c r="A83" s="22" t="s">
        <v>133</v>
      </c>
      <c r="B83" s="23" t="s">
        <v>134</v>
      </c>
      <c r="C83" s="24">
        <v>850</v>
      </c>
      <c r="D83" s="25">
        <v>85</v>
      </c>
      <c r="E83" s="26">
        <v>200</v>
      </c>
      <c r="F83" s="27">
        <v>2104</v>
      </c>
      <c r="G83" s="28">
        <v>400</v>
      </c>
      <c r="H83" s="28">
        <v>15</v>
      </c>
      <c r="I83" s="28">
        <v>2200</v>
      </c>
      <c r="J83" s="28">
        <v>400</v>
      </c>
      <c r="K83" s="28">
        <v>2230.7600000000002</v>
      </c>
      <c r="L83" s="28">
        <v>400</v>
      </c>
      <c r="M83" s="28">
        <v>134</v>
      </c>
      <c r="N83" s="28">
        <v>400</v>
      </c>
      <c r="O83" s="28">
        <v>90</v>
      </c>
      <c r="P83" s="29">
        <v>400</v>
      </c>
      <c r="Q83" s="29">
        <v>223</v>
      </c>
      <c r="R83" s="29">
        <v>223</v>
      </c>
      <c r="S83" s="30">
        <v>400</v>
      </c>
      <c r="T83" s="30">
        <v>30</v>
      </c>
      <c r="U83" s="30">
        <v>400</v>
      </c>
      <c r="V83" s="30">
        <v>75</v>
      </c>
      <c r="W83" s="30">
        <v>400</v>
      </c>
      <c r="X83" s="30">
        <v>555</v>
      </c>
      <c r="Y83" s="30">
        <v>100</v>
      </c>
      <c r="Z83" s="30">
        <v>30</v>
      </c>
      <c r="AA83" s="30">
        <v>100</v>
      </c>
      <c r="AB83" s="30">
        <v>3034.14</v>
      </c>
      <c r="AC83" s="80">
        <v>500</v>
      </c>
      <c r="AD83" s="92"/>
      <c r="AE83" s="103"/>
    </row>
    <row r="84" spans="1:31" x14ac:dyDescent="0.25">
      <c r="A84" s="22" t="s">
        <v>135</v>
      </c>
      <c r="B84" s="23" t="s">
        <v>136</v>
      </c>
      <c r="C84" s="24">
        <v>500</v>
      </c>
      <c r="D84" s="25">
        <v>1660</v>
      </c>
      <c r="E84" s="26">
        <v>600</v>
      </c>
      <c r="F84" s="27">
        <v>1240</v>
      </c>
      <c r="G84" s="28">
        <v>600</v>
      </c>
      <c r="H84" s="28">
        <v>350</v>
      </c>
      <c r="I84" s="28">
        <v>1110</v>
      </c>
      <c r="J84" s="28">
        <v>600</v>
      </c>
      <c r="K84" s="28">
        <v>1150</v>
      </c>
      <c r="L84" s="28">
        <v>600</v>
      </c>
      <c r="M84" s="28">
        <v>830</v>
      </c>
      <c r="N84" s="28">
        <v>3000</v>
      </c>
      <c r="O84" s="28">
        <v>3890</v>
      </c>
      <c r="P84" s="29">
        <v>3000</v>
      </c>
      <c r="Q84" s="29">
        <v>1800</v>
      </c>
      <c r="R84" s="29">
        <v>3100</v>
      </c>
      <c r="S84" s="30">
        <v>3000</v>
      </c>
      <c r="T84" s="30">
        <v>2950</v>
      </c>
      <c r="U84" s="30">
        <v>3000</v>
      </c>
      <c r="V84" s="30">
        <v>3100</v>
      </c>
      <c r="W84" s="30">
        <v>3000</v>
      </c>
      <c r="X84" s="30">
        <v>2960</v>
      </c>
      <c r="Y84" s="30">
        <v>1000</v>
      </c>
      <c r="Z84" s="30">
        <v>3600</v>
      </c>
      <c r="AA84" s="30">
        <v>300</v>
      </c>
      <c r="AB84" s="30">
        <v>200</v>
      </c>
      <c r="AC84" s="80">
        <v>500</v>
      </c>
      <c r="AD84" s="92"/>
      <c r="AE84" s="103"/>
    </row>
    <row r="85" spans="1:31" x14ac:dyDescent="0.25">
      <c r="A85" s="44" t="s">
        <v>137</v>
      </c>
      <c r="B85" s="45" t="s">
        <v>138</v>
      </c>
      <c r="C85" s="46">
        <v>0</v>
      </c>
      <c r="D85" s="47">
        <v>0</v>
      </c>
      <c r="E85" s="26">
        <v>700</v>
      </c>
      <c r="F85" s="27">
        <v>1150</v>
      </c>
      <c r="G85" s="28">
        <v>500</v>
      </c>
      <c r="H85" s="28">
        <v>675</v>
      </c>
      <c r="I85" s="28">
        <v>675</v>
      </c>
      <c r="J85" s="28">
        <v>500</v>
      </c>
      <c r="K85" s="28">
        <v>0</v>
      </c>
      <c r="L85" s="28">
        <v>500</v>
      </c>
      <c r="M85" s="28">
        <v>0</v>
      </c>
      <c r="N85" s="28">
        <v>500</v>
      </c>
      <c r="O85" s="28">
        <v>0</v>
      </c>
      <c r="P85" s="48">
        <v>500</v>
      </c>
      <c r="Q85" s="48">
        <v>0</v>
      </c>
      <c r="R85" s="48">
        <v>0</v>
      </c>
      <c r="S85" s="30">
        <v>500</v>
      </c>
      <c r="T85" s="30">
        <v>0</v>
      </c>
      <c r="U85" s="30">
        <v>500</v>
      </c>
      <c r="V85" s="30">
        <v>0</v>
      </c>
      <c r="W85" s="30">
        <v>500</v>
      </c>
      <c r="X85" s="30">
        <v>0</v>
      </c>
      <c r="Y85" s="30">
        <v>500</v>
      </c>
      <c r="Z85" s="30">
        <v>0</v>
      </c>
      <c r="AA85" s="30">
        <v>500</v>
      </c>
      <c r="AB85" s="30">
        <v>0</v>
      </c>
      <c r="AC85" s="80">
        <v>500</v>
      </c>
      <c r="AD85" s="92"/>
      <c r="AE85" s="103"/>
    </row>
    <row r="86" spans="1:31" x14ac:dyDescent="0.25">
      <c r="A86" s="44" t="s">
        <v>139</v>
      </c>
      <c r="B86" s="49" t="s">
        <v>140</v>
      </c>
      <c r="C86" s="46">
        <v>0</v>
      </c>
      <c r="D86" s="47">
        <v>0</v>
      </c>
      <c r="E86" s="26">
        <v>0</v>
      </c>
      <c r="F86" s="27">
        <v>3542</v>
      </c>
      <c r="G86" s="28">
        <v>3000</v>
      </c>
      <c r="H86" s="28">
        <v>2790</v>
      </c>
      <c r="I86" s="28">
        <v>3470</v>
      </c>
      <c r="J86" s="28">
        <v>3000</v>
      </c>
      <c r="K86" s="28">
        <v>3034</v>
      </c>
      <c r="L86" s="28">
        <v>3000</v>
      </c>
      <c r="M86" s="28">
        <v>3054</v>
      </c>
      <c r="N86" s="28">
        <v>3000</v>
      </c>
      <c r="O86" s="28">
        <v>3250</v>
      </c>
      <c r="P86" s="48">
        <v>3000</v>
      </c>
      <c r="Q86" s="48">
        <v>2550</v>
      </c>
      <c r="R86" s="48">
        <v>2870</v>
      </c>
      <c r="S86" s="30">
        <v>3000</v>
      </c>
      <c r="T86" s="30">
        <v>2848</v>
      </c>
      <c r="U86" s="30">
        <v>3000</v>
      </c>
      <c r="V86" s="30">
        <v>2900</v>
      </c>
      <c r="W86" s="30">
        <v>3000</v>
      </c>
      <c r="X86" s="30">
        <v>2980</v>
      </c>
      <c r="Y86" s="30">
        <v>2500</v>
      </c>
      <c r="Z86" s="30">
        <v>2550</v>
      </c>
      <c r="AA86" s="30">
        <v>2200</v>
      </c>
      <c r="AB86" s="30">
        <v>1950</v>
      </c>
      <c r="AC86" s="80">
        <v>1500</v>
      </c>
      <c r="AD86" s="92"/>
      <c r="AE86" s="103"/>
    </row>
    <row r="87" spans="1:31" x14ac:dyDescent="0.25">
      <c r="A87" s="31"/>
      <c r="B87" s="32" t="s">
        <v>16</v>
      </c>
      <c r="C87" s="33">
        <f>SUM(C82:C84)</f>
        <v>123653</v>
      </c>
      <c r="D87" s="33">
        <f t="shared" ref="D87:V87" si="37">SUM(D82:D86)</f>
        <v>132199</v>
      </c>
      <c r="E87" s="33">
        <f t="shared" si="37"/>
        <v>123500</v>
      </c>
      <c r="F87" s="34">
        <f t="shared" si="37"/>
        <v>136454</v>
      </c>
      <c r="G87" s="33">
        <f t="shared" si="37"/>
        <v>136399</v>
      </c>
      <c r="H87" s="33">
        <f t="shared" si="37"/>
        <v>135510</v>
      </c>
      <c r="I87" s="33">
        <f t="shared" si="37"/>
        <v>139135</v>
      </c>
      <c r="J87" s="33">
        <f t="shared" si="37"/>
        <v>143238</v>
      </c>
      <c r="K87" s="33">
        <f t="shared" si="37"/>
        <v>147919.76</v>
      </c>
      <c r="L87" s="33">
        <f t="shared" si="37"/>
        <v>147430</v>
      </c>
      <c r="M87" s="33">
        <f t="shared" si="37"/>
        <v>146949</v>
      </c>
      <c r="N87" s="33">
        <f t="shared" si="37"/>
        <v>152532</v>
      </c>
      <c r="O87" s="33">
        <f t="shared" si="37"/>
        <v>152863</v>
      </c>
      <c r="P87" s="33">
        <f t="shared" si="37"/>
        <v>162756</v>
      </c>
      <c r="Q87" s="33">
        <f t="shared" si="37"/>
        <v>145060</v>
      </c>
      <c r="R87" s="33">
        <f t="shared" si="37"/>
        <v>164517.51</v>
      </c>
      <c r="S87" s="33">
        <f t="shared" si="37"/>
        <v>165796</v>
      </c>
      <c r="T87" s="33">
        <f t="shared" si="37"/>
        <v>164925</v>
      </c>
      <c r="U87" s="33">
        <f t="shared" si="37"/>
        <v>165796</v>
      </c>
      <c r="V87" s="33">
        <f t="shared" si="37"/>
        <v>174853</v>
      </c>
      <c r="W87" s="33">
        <f t="shared" ref="W87:X87" si="38">SUM(W82:W86)</f>
        <v>165797</v>
      </c>
      <c r="X87" s="33">
        <f t="shared" si="38"/>
        <v>186364</v>
      </c>
      <c r="Y87" s="33">
        <f t="shared" ref="Y87:Z87" si="39">SUM(Y82:Y86)</f>
        <v>191474</v>
      </c>
      <c r="Z87" s="33">
        <f t="shared" si="39"/>
        <v>196225</v>
      </c>
      <c r="AA87" s="33">
        <v>191044</v>
      </c>
      <c r="AB87" s="33">
        <f>SUM(AB82:AB86)</f>
        <v>184648.14</v>
      </c>
      <c r="AC87" s="82">
        <f>SUM(AC82:AC86)</f>
        <v>220075</v>
      </c>
      <c r="AD87" s="94">
        <f t="shared" ref="AD87" si="40">SUM(AD82:AD86)</f>
        <v>0</v>
      </c>
      <c r="AE87" s="86">
        <f>SUM(AE82:AE86)</f>
        <v>0</v>
      </c>
    </row>
    <row r="88" spans="1:31" x14ac:dyDescent="0.25">
      <c r="A88" s="18">
        <v>145</v>
      </c>
      <c r="B88" s="19" t="s">
        <v>141</v>
      </c>
      <c r="C88" s="24"/>
      <c r="D88" s="25"/>
      <c r="E88" s="26"/>
      <c r="F88" s="27"/>
      <c r="G88" s="28"/>
      <c r="H88" s="28"/>
      <c r="I88" s="28"/>
      <c r="J88" s="28"/>
      <c r="K88" s="28"/>
      <c r="L88" s="28"/>
      <c r="M88" s="28"/>
      <c r="N88" s="28"/>
      <c r="O88" s="28"/>
    </row>
    <row r="89" spans="1:31" x14ac:dyDescent="0.25">
      <c r="A89" s="22" t="s">
        <v>142</v>
      </c>
      <c r="B89" s="23" t="s">
        <v>132</v>
      </c>
      <c r="C89" s="24">
        <v>80471</v>
      </c>
      <c r="D89" s="25">
        <v>77514</v>
      </c>
      <c r="E89" s="26">
        <v>85000</v>
      </c>
      <c r="F89" s="27">
        <v>95442</v>
      </c>
      <c r="G89" s="41">
        <v>98342</v>
      </c>
      <c r="H89" s="41">
        <v>96290</v>
      </c>
      <c r="I89" s="41">
        <v>96290</v>
      </c>
      <c r="J89" s="28">
        <v>104356</v>
      </c>
      <c r="K89" s="28">
        <v>104357</v>
      </c>
      <c r="L89" s="28">
        <v>110180</v>
      </c>
      <c r="M89" s="28">
        <v>111400</v>
      </c>
      <c r="N89" s="28">
        <v>111981</v>
      </c>
      <c r="O89" s="28">
        <v>111981</v>
      </c>
      <c r="P89" s="29">
        <v>117810</v>
      </c>
      <c r="Q89" s="29">
        <v>114073</v>
      </c>
      <c r="R89" s="29">
        <v>118412.26</v>
      </c>
      <c r="S89" s="48">
        <v>519000</v>
      </c>
      <c r="T89" s="48">
        <v>517072</v>
      </c>
      <c r="U89" s="48">
        <v>81918</v>
      </c>
      <c r="V89" s="48">
        <v>71847</v>
      </c>
      <c r="W89" s="48">
        <v>81918</v>
      </c>
      <c r="X89" s="48">
        <v>77815.75</v>
      </c>
      <c r="Y89" s="48">
        <v>72708</v>
      </c>
      <c r="Z89" s="48">
        <v>72818</v>
      </c>
      <c r="AA89" s="48">
        <v>76171</v>
      </c>
      <c r="AB89" s="48">
        <v>81196.5</v>
      </c>
      <c r="AC89" s="84">
        <v>78840</v>
      </c>
      <c r="AD89" s="96"/>
      <c r="AE89" s="105"/>
    </row>
    <row r="90" spans="1:31" x14ac:dyDescent="0.25">
      <c r="A90" s="35" t="s">
        <v>143</v>
      </c>
      <c r="B90" s="36" t="s">
        <v>144</v>
      </c>
      <c r="C90" s="24">
        <v>1100000</v>
      </c>
      <c r="D90" s="25">
        <v>1007571</v>
      </c>
      <c r="E90" s="50">
        <v>1260000</v>
      </c>
      <c r="F90" s="27">
        <v>1230174.93</v>
      </c>
      <c r="G90" s="28">
        <v>1360000</v>
      </c>
      <c r="H90" s="28">
        <v>928765.13</v>
      </c>
      <c r="I90" s="28">
        <v>1248736.5</v>
      </c>
      <c r="J90" s="28">
        <v>1360000</v>
      </c>
      <c r="K90" s="28">
        <v>1334576.25</v>
      </c>
      <c r="L90" s="28">
        <v>1360000</v>
      </c>
      <c r="M90" s="28">
        <v>1109726.1599999999</v>
      </c>
      <c r="N90" s="28">
        <v>1310000</v>
      </c>
      <c r="O90" s="28">
        <v>1168685.69</v>
      </c>
      <c r="P90" s="29">
        <v>1200000</v>
      </c>
      <c r="Q90" s="29">
        <v>796573.65</v>
      </c>
      <c r="R90" s="29">
        <v>1171783.22</v>
      </c>
      <c r="S90" s="48">
        <v>1200000</v>
      </c>
      <c r="T90" s="48">
        <v>846367.04</v>
      </c>
      <c r="U90" s="48">
        <v>840000</v>
      </c>
      <c r="V90" s="48">
        <v>733252.52</v>
      </c>
      <c r="W90" s="48">
        <v>780000</v>
      </c>
      <c r="X90" s="48">
        <v>893681.83</v>
      </c>
      <c r="Y90" s="48">
        <v>850000</v>
      </c>
      <c r="Z90" s="48">
        <v>952895.29</v>
      </c>
      <c r="AA90" s="48">
        <v>925000</v>
      </c>
      <c r="AB90" s="48">
        <v>1218486.5</v>
      </c>
      <c r="AC90" s="84">
        <v>940000</v>
      </c>
      <c r="AD90" s="96"/>
      <c r="AE90" s="105"/>
    </row>
    <row r="91" spans="1:31" x14ac:dyDescent="0.25">
      <c r="A91" s="31"/>
      <c r="B91" s="32" t="s">
        <v>16</v>
      </c>
      <c r="C91" s="33">
        <f t="shared" ref="C91:V91" si="41">SUM(C89:C90)</f>
        <v>1180471</v>
      </c>
      <c r="D91" s="33">
        <f t="shared" si="41"/>
        <v>1085085</v>
      </c>
      <c r="E91" s="33">
        <f t="shared" si="41"/>
        <v>1345000</v>
      </c>
      <c r="F91" s="34">
        <f t="shared" si="41"/>
        <v>1325616.93</v>
      </c>
      <c r="G91" s="34">
        <f t="shared" si="41"/>
        <v>1458342</v>
      </c>
      <c r="H91" s="34">
        <f t="shared" si="41"/>
        <v>1025055.13</v>
      </c>
      <c r="I91" s="34">
        <f t="shared" si="41"/>
        <v>1345026.5</v>
      </c>
      <c r="J91" s="34">
        <f t="shared" si="41"/>
        <v>1464356</v>
      </c>
      <c r="K91" s="34">
        <f t="shared" si="41"/>
        <v>1438933.25</v>
      </c>
      <c r="L91" s="34">
        <f t="shared" si="41"/>
        <v>1470180</v>
      </c>
      <c r="M91" s="34">
        <f t="shared" si="41"/>
        <v>1221126.1599999999</v>
      </c>
      <c r="N91" s="34">
        <f t="shared" si="41"/>
        <v>1421981</v>
      </c>
      <c r="O91" s="34">
        <f t="shared" si="41"/>
        <v>1280666.69</v>
      </c>
      <c r="P91" s="34">
        <f t="shared" si="41"/>
        <v>1317810</v>
      </c>
      <c r="Q91" s="34">
        <f t="shared" si="41"/>
        <v>910646.65</v>
      </c>
      <c r="R91" s="34">
        <f t="shared" si="41"/>
        <v>1290195.48</v>
      </c>
      <c r="S91" s="34">
        <f t="shared" si="41"/>
        <v>1719000</v>
      </c>
      <c r="T91" s="34">
        <f t="shared" si="41"/>
        <v>1363439.04</v>
      </c>
      <c r="U91" s="34">
        <f t="shared" si="41"/>
        <v>921918</v>
      </c>
      <c r="V91" s="34">
        <f t="shared" si="41"/>
        <v>805099.52000000002</v>
      </c>
      <c r="W91" s="34">
        <f t="shared" ref="W91:X91" si="42">SUM(W89:W90)</f>
        <v>861918</v>
      </c>
      <c r="X91" s="34">
        <f t="shared" si="42"/>
        <v>971497.58</v>
      </c>
      <c r="Y91" s="34">
        <f t="shared" ref="Y91:Z91" si="43">SUM(Y89:Y90)</f>
        <v>922708</v>
      </c>
      <c r="Z91" s="34">
        <f t="shared" si="43"/>
        <v>1025713.29</v>
      </c>
      <c r="AA91" s="34">
        <v>1001171</v>
      </c>
      <c r="AB91" s="34">
        <f>SUM(AB89:AB90)</f>
        <v>1299683</v>
      </c>
      <c r="AC91" s="81">
        <f>SUM(AC89:AC90)</f>
        <v>1018840</v>
      </c>
      <c r="AD91" s="93">
        <f t="shared" ref="AD91" si="44">SUM(AD89:AD90)</f>
        <v>0</v>
      </c>
      <c r="AE91" s="87">
        <f>SUM(AE89:AE90)</f>
        <v>0</v>
      </c>
    </row>
    <row r="92" spans="1:31" x14ac:dyDescent="0.25">
      <c r="A92" s="51">
        <v>147</v>
      </c>
      <c r="B92" s="52" t="s">
        <v>145</v>
      </c>
      <c r="C92" s="24"/>
      <c r="D92" s="25"/>
      <c r="E92" s="26"/>
      <c r="F92" s="27"/>
      <c r="G92" s="28"/>
      <c r="H92" s="28"/>
      <c r="I92" s="28"/>
      <c r="J92" s="28"/>
      <c r="K92" s="28"/>
      <c r="L92" s="28"/>
      <c r="M92" s="28"/>
      <c r="N92" s="28"/>
      <c r="O92" s="28"/>
    </row>
    <row r="93" spans="1:31" x14ac:dyDescent="0.25">
      <c r="A93" s="35" t="s">
        <v>146</v>
      </c>
      <c r="B93" s="36" t="s">
        <v>147</v>
      </c>
      <c r="C93" s="24">
        <v>5000</v>
      </c>
      <c r="D93" s="25">
        <v>4723</v>
      </c>
      <c r="E93" s="26">
        <v>5000</v>
      </c>
      <c r="F93" s="27">
        <v>5130.92</v>
      </c>
      <c r="G93" s="28">
        <v>7000</v>
      </c>
      <c r="H93" s="28">
        <v>1586.66</v>
      </c>
      <c r="I93" s="28">
        <v>2486.9699999999998</v>
      </c>
      <c r="J93" s="28">
        <v>7000</v>
      </c>
      <c r="K93" s="28">
        <v>5553.64</v>
      </c>
      <c r="L93" s="28">
        <v>7000</v>
      </c>
      <c r="M93" s="28">
        <v>12712.37</v>
      </c>
      <c r="N93" s="28">
        <v>7000</v>
      </c>
      <c r="O93" s="28">
        <v>16628.75</v>
      </c>
      <c r="P93" s="29">
        <v>14000</v>
      </c>
      <c r="Q93" s="29">
        <v>9898.61</v>
      </c>
      <c r="R93" s="29">
        <v>22487.21</v>
      </c>
      <c r="S93" s="29">
        <v>16800</v>
      </c>
      <c r="T93" s="29">
        <v>9120.15</v>
      </c>
      <c r="U93" s="29">
        <v>16800</v>
      </c>
      <c r="V93" s="29">
        <v>13847.84</v>
      </c>
      <c r="W93" s="29">
        <v>16800</v>
      </c>
      <c r="X93" s="29">
        <v>11819.03</v>
      </c>
      <c r="Y93" s="29">
        <v>14000</v>
      </c>
      <c r="Z93" s="29">
        <v>8127.54</v>
      </c>
      <c r="AA93" s="29">
        <v>14000</v>
      </c>
      <c r="AB93" s="29">
        <v>2084.7399999999998</v>
      </c>
      <c r="AC93" s="84">
        <v>14000</v>
      </c>
      <c r="AD93" s="96">
        <v>14000</v>
      </c>
      <c r="AE93" s="105"/>
    </row>
    <row r="94" spans="1:31" x14ac:dyDescent="0.25">
      <c r="A94" s="31"/>
      <c r="B94" s="53" t="s">
        <v>16</v>
      </c>
      <c r="C94" s="39">
        <f t="shared" ref="C94:V94" si="45">SUM(C93)</f>
        <v>5000</v>
      </c>
      <c r="D94" s="39">
        <f t="shared" si="45"/>
        <v>4723</v>
      </c>
      <c r="E94" s="39">
        <f t="shared" si="45"/>
        <v>5000</v>
      </c>
      <c r="F94" s="40">
        <f t="shared" si="45"/>
        <v>5130.92</v>
      </c>
      <c r="G94" s="40">
        <f t="shared" si="45"/>
        <v>7000</v>
      </c>
      <c r="H94" s="40">
        <f t="shared" si="45"/>
        <v>1586.66</v>
      </c>
      <c r="I94" s="40">
        <f t="shared" si="45"/>
        <v>2486.9699999999998</v>
      </c>
      <c r="J94" s="40">
        <f t="shared" si="45"/>
        <v>7000</v>
      </c>
      <c r="K94" s="40">
        <f t="shared" si="45"/>
        <v>5553.64</v>
      </c>
      <c r="L94" s="40">
        <f t="shared" si="45"/>
        <v>7000</v>
      </c>
      <c r="M94" s="40">
        <f t="shared" si="45"/>
        <v>12712.37</v>
      </c>
      <c r="N94" s="40">
        <f t="shared" si="45"/>
        <v>7000</v>
      </c>
      <c r="O94" s="40">
        <f t="shared" si="45"/>
        <v>16628.75</v>
      </c>
      <c r="P94" s="40">
        <f t="shared" si="45"/>
        <v>14000</v>
      </c>
      <c r="Q94" s="40">
        <f t="shared" si="45"/>
        <v>9898.61</v>
      </c>
      <c r="R94" s="40">
        <f t="shared" si="45"/>
        <v>22487.21</v>
      </c>
      <c r="S94" s="40">
        <f t="shared" si="45"/>
        <v>16800</v>
      </c>
      <c r="T94" s="40">
        <f t="shared" si="45"/>
        <v>9120.15</v>
      </c>
      <c r="U94" s="40">
        <f t="shared" si="45"/>
        <v>16800</v>
      </c>
      <c r="V94" s="40">
        <f t="shared" si="45"/>
        <v>13847.84</v>
      </c>
      <c r="W94" s="40">
        <f>SUM(W93)</f>
        <v>16800</v>
      </c>
      <c r="X94" s="40">
        <f t="shared" ref="X94" si="46">SUM(X93)</f>
        <v>11819.03</v>
      </c>
      <c r="Y94" s="40">
        <f t="shared" ref="Y94:Z94" si="47">SUM(Y93)</f>
        <v>14000</v>
      </c>
      <c r="Z94" s="40">
        <f t="shared" si="47"/>
        <v>8127.54</v>
      </c>
      <c r="AA94" s="40">
        <v>14000</v>
      </c>
      <c r="AB94" s="40">
        <f>SUM(AB93)</f>
        <v>2084.7399999999998</v>
      </c>
      <c r="AC94" s="99">
        <f>SUM(AC93)</f>
        <v>14000</v>
      </c>
      <c r="AD94" s="97">
        <f t="shared" ref="AD94" si="48">SUM(AD93)</f>
        <v>14000</v>
      </c>
      <c r="AE94" s="88">
        <f>SUM(AE93)</f>
        <v>0</v>
      </c>
    </row>
    <row r="95" spans="1:31" x14ac:dyDescent="0.25">
      <c r="A95" s="18">
        <v>148</v>
      </c>
      <c r="B95" s="19" t="s">
        <v>148</v>
      </c>
      <c r="C95" s="24"/>
      <c r="D95" s="25"/>
      <c r="E95" s="26"/>
      <c r="F95" s="27"/>
      <c r="G95" s="28"/>
      <c r="H95" s="28"/>
      <c r="I95" s="28"/>
      <c r="J95" s="28"/>
      <c r="K95" s="28"/>
      <c r="L95" s="28"/>
      <c r="M95" s="28"/>
      <c r="N95" s="28"/>
      <c r="O95" s="28"/>
    </row>
    <row r="96" spans="1:31" x14ac:dyDescent="0.25">
      <c r="A96" s="22" t="s">
        <v>149</v>
      </c>
      <c r="B96" s="23" t="s">
        <v>150</v>
      </c>
      <c r="C96" s="24">
        <v>10000</v>
      </c>
      <c r="D96" s="25">
        <v>19528</v>
      </c>
      <c r="E96" s="50">
        <v>20000</v>
      </c>
      <c r="F96" s="27">
        <v>24964.92</v>
      </c>
      <c r="G96" s="41">
        <v>20000</v>
      </c>
      <c r="H96" s="41">
        <v>14204</v>
      </c>
      <c r="I96" s="41">
        <v>19781</v>
      </c>
      <c r="J96" s="41">
        <v>18000</v>
      </c>
      <c r="K96" s="41">
        <v>24174</v>
      </c>
      <c r="L96" s="28">
        <v>19500</v>
      </c>
      <c r="M96" s="28">
        <v>7014.5</v>
      </c>
      <c r="N96" s="28">
        <v>18000</v>
      </c>
      <c r="O96" s="28">
        <v>14450.5</v>
      </c>
      <c r="P96" s="29">
        <v>16000</v>
      </c>
      <c r="Q96" s="29">
        <v>16552.52</v>
      </c>
      <c r="R96" s="29">
        <v>24245.14</v>
      </c>
      <c r="S96" s="30">
        <v>16000</v>
      </c>
      <c r="T96" s="30">
        <v>29124.52</v>
      </c>
      <c r="U96" s="30">
        <v>20000</v>
      </c>
      <c r="V96" s="30">
        <v>28697.8</v>
      </c>
      <c r="W96" s="30">
        <v>22000</v>
      </c>
      <c r="X96" s="30">
        <v>47956</v>
      </c>
      <c r="Y96" s="30">
        <v>30000</v>
      </c>
      <c r="Z96" s="30">
        <v>27911.200000000001</v>
      </c>
      <c r="AA96" s="30">
        <v>30000</v>
      </c>
      <c r="AB96" s="30">
        <v>10287</v>
      </c>
      <c r="AC96" s="80">
        <v>30000</v>
      </c>
      <c r="AD96" s="92"/>
      <c r="AE96" s="103"/>
    </row>
    <row r="97" spans="1:31" x14ac:dyDescent="0.25">
      <c r="A97" s="35" t="s">
        <v>151</v>
      </c>
      <c r="B97" s="36" t="s">
        <v>152</v>
      </c>
      <c r="C97" s="24">
        <v>2000</v>
      </c>
      <c r="D97" s="25">
        <v>4173</v>
      </c>
      <c r="E97" s="26">
        <v>3500</v>
      </c>
      <c r="F97" s="27">
        <v>2795</v>
      </c>
      <c r="G97" s="41">
        <v>3000</v>
      </c>
      <c r="H97" s="41">
        <v>2000</v>
      </c>
      <c r="I97" s="41">
        <v>2632.5</v>
      </c>
      <c r="J97" s="41">
        <v>2500</v>
      </c>
      <c r="K97" s="41">
        <v>2092.5</v>
      </c>
      <c r="L97" s="28">
        <v>2500</v>
      </c>
      <c r="M97" s="28">
        <v>1970</v>
      </c>
      <c r="N97" s="28">
        <v>2500</v>
      </c>
      <c r="O97" s="28">
        <v>2177.5</v>
      </c>
      <c r="P97" s="29">
        <v>2500</v>
      </c>
      <c r="Q97" s="29">
        <v>3120</v>
      </c>
      <c r="R97" s="29">
        <v>3125</v>
      </c>
      <c r="S97" s="30">
        <v>2500</v>
      </c>
      <c r="T97" s="30">
        <v>3852.5</v>
      </c>
      <c r="U97" s="30">
        <v>3500</v>
      </c>
      <c r="V97" s="30">
        <v>2845</v>
      </c>
      <c r="W97" s="30">
        <v>3500</v>
      </c>
      <c r="X97" s="30">
        <v>5935</v>
      </c>
      <c r="Y97" s="30">
        <v>4500</v>
      </c>
      <c r="Z97" s="30">
        <v>4235</v>
      </c>
      <c r="AA97" s="30">
        <v>4500</v>
      </c>
      <c r="AB97" s="30">
        <v>2540</v>
      </c>
      <c r="AC97" s="80">
        <v>4500</v>
      </c>
      <c r="AD97" s="92"/>
      <c r="AE97" s="103"/>
    </row>
    <row r="98" spans="1:31" x14ac:dyDescent="0.25">
      <c r="A98" s="44" t="s">
        <v>238</v>
      </c>
      <c r="B98" s="45" t="s">
        <v>239</v>
      </c>
      <c r="C98" s="46"/>
      <c r="D98" s="47"/>
      <c r="E98" s="26"/>
      <c r="F98" s="27"/>
      <c r="G98" s="41"/>
      <c r="H98" s="41"/>
      <c r="I98" s="41"/>
      <c r="J98" s="41"/>
      <c r="K98" s="41"/>
      <c r="L98" s="28"/>
      <c r="M98" s="28"/>
      <c r="N98" s="28"/>
      <c r="O98" s="28"/>
      <c r="P98" s="29"/>
      <c r="Q98" s="29"/>
      <c r="R98" s="29"/>
      <c r="S98" s="30"/>
      <c r="T98" s="30"/>
      <c r="U98" s="30"/>
      <c r="V98" s="30"/>
      <c r="W98" s="30"/>
      <c r="X98" s="30">
        <v>153.72</v>
      </c>
      <c r="Y98" s="30">
        <v>0</v>
      </c>
      <c r="Z98" s="30">
        <v>0</v>
      </c>
      <c r="AA98" s="30">
        <v>0</v>
      </c>
      <c r="AB98" s="30">
        <v>0</v>
      </c>
      <c r="AC98" s="80">
        <v>0</v>
      </c>
      <c r="AD98" s="92"/>
      <c r="AE98" s="103"/>
    </row>
    <row r="99" spans="1:31" x14ac:dyDescent="0.25">
      <c r="A99" s="31"/>
      <c r="B99" s="32" t="s">
        <v>16</v>
      </c>
      <c r="C99" s="33">
        <f t="shared" ref="C99:V99" si="49">SUM(C96:C97)</f>
        <v>12000</v>
      </c>
      <c r="D99" s="33">
        <f t="shared" si="49"/>
        <v>23701</v>
      </c>
      <c r="E99" s="33">
        <f t="shared" si="49"/>
        <v>23500</v>
      </c>
      <c r="F99" s="34">
        <f t="shared" si="49"/>
        <v>27759.919999999998</v>
      </c>
      <c r="G99" s="33">
        <f t="shared" si="49"/>
        <v>23000</v>
      </c>
      <c r="H99" s="33">
        <f t="shared" si="49"/>
        <v>16204</v>
      </c>
      <c r="I99" s="33">
        <f t="shared" si="49"/>
        <v>22413.5</v>
      </c>
      <c r="J99" s="33">
        <f t="shared" si="49"/>
        <v>20500</v>
      </c>
      <c r="K99" s="33">
        <f t="shared" si="49"/>
        <v>26266.5</v>
      </c>
      <c r="L99" s="33">
        <f t="shared" si="49"/>
        <v>22000</v>
      </c>
      <c r="M99" s="33">
        <f t="shared" si="49"/>
        <v>8984.5</v>
      </c>
      <c r="N99" s="33">
        <f t="shared" si="49"/>
        <v>20500</v>
      </c>
      <c r="O99" s="33">
        <f t="shared" si="49"/>
        <v>16628</v>
      </c>
      <c r="P99" s="33">
        <f t="shared" si="49"/>
        <v>18500</v>
      </c>
      <c r="Q99" s="33">
        <f t="shared" si="49"/>
        <v>19672.52</v>
      </c>
      <c r="R99" s="33">
        <f t="shared" si="49"/>
        <v>27370.14</v>
      </c>
      <c r="S99" s="33">
        <f t="shared" si="49"/>
        <v>18500</v>
      </c>
      <c r="T99" s="33">
        <f t="shared" si="49"/>
        <v>32977.020000000004</v>
      </c>
      <c r="U99" s="33">
        <f t="shared" si="49"/>
        <v>23500</v>
      </c>
      <c r="V99" s="33">
        <f t="shared" si="49"/>
        <v>31542.799999999999</v>
      </c>
      <c r="W99" s="33">
        <f t="shared" ref="W99" si="50">SUM(W96:W97)</f>
        <v>25500</v>
      </c>
      <c r="X99" s="33">
        <f>SUM(X96:X98)</f>
        <v>54044.72</v>
      </c>
      <c r="Y99" s="33">
        <f>SUM(Y96:Y98)</f>
        <v>34500</v>
      </c>
      <c r="Z99" s="33">
        <f>SUM(Z96:Z98)</f>
        <v>32146.2</v>
      </c>
      <c r="AA99" s="33">
        <v>34500</v>
      </c>
      <c r="AB99" s="33">
        <f>SUM(AB96:AB98)</f>
        <v>12827</v>
      </c>
      <c r="AC99" s="82">
        <f>SUM(AC96:AC98)</f>
        <v>34500</v>
      </c>
      <c r="AD99" s="94">
        <f>SUM(AD96:AD98)</f>
        <v>0</v>
      </c>
      <c r="AE99" s="86">
        <f>SUM(AE96:AE98)</f>
        <v>0</v>
      </c>
    </row>
    <row r="100" spans="1:31" x14ac:dyDescent="0.25">
      <c r="A100" s="18">
        <v>151</v>
      </c>
      <c r="B100" s="19" t="s">
        <v>153</v>
      </c>
      <c r="C100" s="24"/>
      <c r="D100" s="25"/>
      <c r="E100" s="26"/>
      <c r="F100" s="27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1:31" x14ac:dyDescent="0.25">
      <c r="A101" s="22" t="s">
        <v>154</v>
      </c>
      <c r="B101" s="23" t="s">
        <v>155</v>
      </c>
      <c r="C101" s="24">
        <v>2400</v>
      </c>
      <c r="D101" s="25">
        <v>2150</v>
      </c>
      <c r="E101" s="26">
        <v>2400</v>
      </c>
      <c r="F101" s="27">
        <v>3400</v>
      </c>
      <c r="G101" s="28">
        <v>1200</v>
      </c>
      <c r="H101" s="28">
        <v>1200</v>
      </c>
      <c r="I101" s="28">
        <v>1600</v>
      </c>
      <c r="J101" s="28">
        <v>2000</v>
      </c>
      <c r="K101" s="28">
        <v>1500</v>
      </c>
      <c r="L101" s="28">
        <v>1200</v>
      </c>
      <c r="M101" s="28">
        <v>350</v>
      </c>
      <c r="N101" s="28">
        <v>800</v>
      </c>
      <c r="O101" s="28">
        <v>700</v>
      </c>
      <c r="P101" s="29">
        <v>800</v>
      </c>
      <c r="Q101" s="29">
        <v>1300</v>
      </c>
      <c r="R101" s="29">
        <v>1500</v>
      </c>
      <c r="S101" s="30">
        <v>800</v>
      </c>
      <c r="T101" s="30">
        <v>2200</v>
      </c>
      <c r="U101" s="30">
        <v>800</v>
      </c>
      <c r="V101" s="30">
        <v>1250</v>
      </c>
      <c r="W101" s="30">
        <v>800</v>
      </c>
      <c r="X101" s="30">
        <v>2900</v>
      </c>
      <c r="Y101" s="30">
        <v>1000</v>
      </c>
      <c r="Z101" s="30">
        <v>1575</v>
      </c>
      <c r="AA101" s="30">
        <v>1000</v>
      </c>
      <c r="AB101" s="30">
        <v>3150</v>
      </c>
      <c r="AC101" s="80">
        <v>6000</v>
      </c>
      <c r="AD101" s="92"/>
      <c r="AE101" s="103"/>
    </row>
    <row r="102" spans="1:31" x14ac:dyDescent="0.25">
      <c r="A102" s="35" t="s">
        <v>156</v>
      </c>
      <c r="B102" s="36" t="s">
        <v>157</v>
      </c>
      <c r="C102" s="24">
        <v>10000</v>
      </c>
      <c r="D102" s="25">
        <v>12625</v>
      </c>
      <c r="E102" s="26">
        <v>10000</v>
      </c>
      <c r="F102" s="27">
        <v>14800</v>
      </c>
      <c r="G102" s="28">
        <v>10000</v>
      </c>
      <c r="H102" s="28">
        <v>7150</v>
      </c>
      <c r="I102" s="28">
        <v>9325</v>
      </c>
      <c r="J102" s="28">
        <v>10000</v>
      </c>
      <c r="K102" s="28">
        <v>10100</v>
      </c>
      <c r="L102" s="28">
        <v>7500</v>
      </c>
      <c r="M102" s="28">
        <v>7525</v>
      </c>
      <c r="N102" s="28">
        <v>7500</v>
      </c>
      <c r="O102" s="28">
        <v>9525</v>
      </c>
      <c r="P102" s="29">
        <v>7500</v>
      </c>
      <c r="Q102" s="29">
        <v>5925</v>
      </c>
      <c r="R102" s="29">
        <v>8000</v>
      </c>
      <c r="S102" s="30">
        <v>7500</v>
      </c>
      <c r="T102" s="30">
        <v>11440</v>
      </c>
      <c r="U102" s="30">
        <v>7500</v>
      </c>
      <c r="V102" s="30">
        <v>11375</v>
      </c>
      <c r="W102" s="30">
        <v>7500</v>
      </c>
      <c r="X102" s="30">
        <v>13100</v>
      </c>
      <c r="Y102" s="30">
        <v>7500</v>
      </c>
      <c r="Z102" s="30">
        <v>3550</v>
      </c>
      <c r="AA102" s="30">
        <v>5000</v>
      </c>
      <c r="AB102" s="30">
        <v>6825</v>
      </c>
      <c r="AC102" s="80">
        <v>5000</v>
      </c>
      <c r="AD102" s="92"/>
      <c r="AE102" s="103"/>
    </row>
    <row r="103" spans="1:31" x14ac:dyDescent="0.25">
      <c r="A103" s="31"/>
      <c r="B103" s="32" t="s">
        <v>16</v>
      </c>
      <c r="C103" s="33">
        <f t="shared" ref="C103:V103" si="51">SUM(C101:C102)</f>
        <v>12400</v>
      </c>
      <c r="D103" s="33">
        <f t="shared" si="51"/>
        <v>14775</v>
      </c>
      <c r="E103" s="33">
        <f t="shared" si="51"/>
        <v>12400</v>
      </c>
      <c r="F103" s="34">
        <f t="shared" si="51"/>
        <v>18200</v>
      </c>
      <c r="G103" s="33">
        <f t="shared" si="51"/>
        <v>11200</v>
      </c>
      <c r="H103" s="33">
        <f t="shared" si="51"/>
        <v>8350</v>
      </c>
      <c r="I103" s="33">
        <f t="shared" si="51"/>
        <v>10925</v>
      </c>
      <c r="J103" s="33">
        <f t="shared" si="51"/>
        <v>12000</v>
      </c>
      <c r="K103" s="33">
        <f t="shared" si="51"/>
        <v>11600</v>
      </c>
      <c r="L103" s="33">
        <f t="shared" si="51"/>
        <v>8700</v>
      </c>
      <c r="M103" s="33">
        <f t="shared" si="51"/>
        <v>7875</v>
      </c>
      <c r="N103" s="33">
        <f t="shared" si="51"/>
        <v>8300</v>
      </c>
      <c r="O103" s="33">
        <f t="shared" si="51"/>
        <v>10225</v>
      </c>
      <c r="P103" s="33">
        <f t="shared" si="51"/>
        <v>8300</v>
      </c>
      <c r="Q103" s="33">
        <f t="shared" si="51"/>
        <v>7225</v>
      </c>
      <c r="R103" s="33">
        <f t="shared" si="51"/>
        <v>9500</v>
      </c>
      <c r="S103" s="33">
        <f t="shared" si="51"/>
        <v>8300</v>
      </c>
      <c r="T103" s="33">
        <f t="shared" si="51"/>
        <v>13640</v>
      </c>
      <c r="U103" s="33">
        <f t="shared" si="51"/>
        <v>8300</v>
      </c>
      <c r="V103" s="33">
        <f t="shared" si="51"/>
        <v>12625</v>
      </c>
      <c r="W103" s="33">
        <f t="shared" ref="W103:X103" si="52">SUM(W101:W102)</f>
        <v>8300</v>
      </c>
      <c r="X103" s="33">
        <f t="shared" si="52"/>
        <v>16000</v>
      </c>
      <c r="Y103" s="33">
        <f t="shared" ref="Y103:Z103" si="53">SUM(Y101:Y102)</f>
        <v>8500</v>
      </c>
      <c r="Z103" s="33">
        <f t="shared" si="53"/>
        <v>5125</v>
      </c>
      <c r="AA103" s="33">
        <v>6000</v>
      </c>
      <c r="AB103" s="33">
        <f>SUM(AB101:AB102)</f>
        <v>9975</v>
      </c>
      <c r="AC103" s="82">
        <f>SUM(AC101:AC102)</f>
        <v>11000</v>
      </c>
      <c r="AD103" s="94">
        <f t="shared" ref="AD103" si="54">SUM(AD101:AD102)</f>
        <v>0</v>
      </c>
      <c r="AE103" s="86">
        <f>SUM(AE101:AE102)</f>
        <v>0</v>
      </c>
    </row>
    <row r="104" spans="1:31" x14ac:dyDescent="0.25">
      <c r="A104" s="18">
        <v>155</v>
      </c>
      <c r="B104" s="19" t="s">
        <v>159</v>
      </c>
      <c r="C104" s="46"/>
      <c r="D104" s="21"/>
      <c r="E104" s="26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80"/>
      <c r="AD104" s="92"/>
      <c r="AE104" s="103"/>
    </row>
    <row r="105" spans="1:31" x14ac:dyDescent="0.25">
      <c r="A105" s="35" t="s">
        <v>160</v>
      </c>
      <c r="B105" s="36" t="s">
        <v>161</v>
      </c>
      <c r="C105" s="24">
        <v>2700</v>
      </c>
      <c r="D105" s="25">
        <v>250</v>
      </c>
      <c r="E105" s="26">
        <v>2700</v>
      </c>
      <c r="F105" s="27">
        <v>0</v>
      </c>
      <c r="G105" s="41">
        <v>0</v>
      </c>
      <c r="H105" s="41">
        <v>2948.6</v>
      </c>
      <c r="I105" s="41">
        <v>2948.6</v>
      </c>
      <c r="J105" s="41">
        <v>2700</v>
      </c>
      <c r="K105" s="41">
        <v>2700</v>
      </c>
      <c r="L105" s="28">
        <v>2700</v>
      </c>
      <c r="M105" s="28">
        <v>2700</v>
      </c>
      <c r="N105" s="28">
        <v>2700</v>
      </c>
      <c r="O105" s="28">
        <v>3375</v>
      </c>
      <c r="P105" s="29">
        <v>2700</v>
      </c>
      <c r="Q105" s="29">
        <v>3000</v>
      </c>
      <c r="R105" s="29">
        <v>3000</v>
      </c>
      <c r="S105" s="30">
        <v>2700</v>
      </c>
      <c r="T105" s="30">
        <v>3000</v>
      </c>
      <c r="U105" s="30">
        <v>3000</v>
      </c>
      <c r="V105" s="30">
        <v>0</v>
      </c>
      <c r="W105" s="30">
        <v>3000</v>
      </c>
      <c r="X105" s="30">
        <v>0</v>
      </c>
      <c r="Y105" s="30">
        <v>3000</v>
      </c>
      <c r="Z105" s="30">
        <v>120</v>
      </c>
      <c r="AA105" s="30">
        <v>3000</v>
      </c>
      <c r="AB105" s="30">
        <v>0</v>
      </c>
      <c r="AC105" s="80">
        <v>3000</v>
      </c>
      <c r="AD105" s="92"/>
      <c r="AE105" s="103"/>
    </row>
    <row r="106" spans="1:31" x14ac:dyDescent="0.25">
      <c r="A106" s="44" t="s">
        <v>240</v>
      </c>
      <c r="B106" s="45" t="s">
        <v>241</v>
      </c>
      <c r="C106" s="46"/>
      <c r="D106" s="47"/>
      <c r="E106" s="26"/>
      <c r="F106" s="27"/>
      <c r="G106" s="41"/>
      <c r="H106" s="41"/>
      <c r="I106" s="41"/>
      <c r="J106" s="41"/>
      <c r="K106" s="41"/>
      <c r="L106" s="28"/>
      <c r="M106" s="28"/>
      <c r="N106" s="28"/>
      <c r="O106" s="28"/>
      <c r="P106" s="29"/>
      <c r="Q106" s="29"/>
      <c r="R106" s="29"/>
      <c r="S106" s="30"/>
      <c r="T106" s="30"/>
      <c r="U106" s="30"/>
      <c r="V106" s="30"/>
      <c r="W106" s="30"/>
      <c r="X106" s="30">
        <v>200</v>
      </c>
      <c r="Y106" s="30">
        <v>0</v>
      </c>
      <c r="Z106" s="30">
        <v>0</v>
      </c>
      <c r="AA106" s="30">
        <v>0</v>
      </c>
      <c r="AB106" s="30">
        <v>0</v>
      </c>
      <c r="AC106" s="80">
        <v>0</v>
      </c>
      <c r="AD106" s="92"/>
      <c r="AE106" s="103"/>
    </row>
    <row r="107" spans="1:31" x14ac:dyDescent="0.25">
      <c r="A107" s="44" t="s">
        <v>162</v>
      </c>
      <c r="B107" s="45" t="s">
        <v>163</v>
      </c>
      <c r="C107" s="46">
        <v>35000</v>
      </c>
      <c r="D107" s="47">
        <v>30920</v>
      </c>
      <c r="E107" s="26">
        <v>12000</v>
      </c>
      <c r="F107" s="27">
        <v>31272.17</v>
      </c>
      <c r="G107" s="28">
        <v>0</v>
      </c>
      <c r="H107" s="28">
        <v>0</v>
      </c>
      <c r="I107" s="28">
        <v>0</v>
      </c>
      <c r="J107" s="28">
        <v>0</v>
      </c>
      <c r="K107" s="28">
        <v>0</v>
      </c>
      <c r="L107" s="28">
        <v>0</v>
      </c>
      <c r="M107" s="28">
        <v>0</v>
      </c>
      <c r="N107" s="28">
        <v>20000</v>
      </c>
      <c r="O107" s="28">
        <v>0</v>
      </c>
      <c r="P107" s="29">
        <v>0</v>
      </c>
      <c r="Q107" s="29">
        <v>0</v>
      </c>
      <c r="R107" s="29">
        <v>0</v>
      </c>
      <c r="S107" s="30">
        <v>18000</v>
      </c>
      <c r="T107" s="30">
        <v>7347.48</v>
      </c>
      <c r="U107" s="30">
        <v>0</v>
      </c>
      <c r="V107" s="30">
        <v>430.35</v>
      </c>
      <c r="W107" s="30">
        <v>0</v>
      </c>
      <c r="X107" s="30">
        <v>0</v>
      </c>
      <c r="Y107" s="30">
        <v>0</v>
      </c>
      <c r="Z107" s="30">
        <v>0</v>
      </c>
      <c r="AA107" s="30">
        <v>0</v>
      </c>
      <c r="AB107" s="30">
        <v>0</v>
      </c>
      <c r="AC107" s="80">
        <v>0</v>
      </c>
      <c r="AD107" s="92"/>
      <c r="AE107" s="103"/>
    </row>
    <row r="108" spans="1:31" x14ac:dyDescent="0.25">
      <c r="A108" s="31"/>
      <c r="B108" s="32" t="s">
        <v>16</v>
      </c>
      <c r="C108" s="33">
        <f t="shared" ref="C108:V108" si="55">SUM(C105:C107)</f>
        <v>37700</v>
      </c>
      <c r="D108" s="33">
        <f t="shared" si="55"/>
        <v>31170</v>
      </c>
      <c r="E108" s="33">
        <f t="shared" si="55"/>
        <v>14700</v>
      </c>
      <c r="F108" s="34">
        <f t="shared" si="55"/>
        <v>31272.17</v>
      </c>
      <c r="G108" s="34">
        <f t="shared" si="55"/>
        <v>0</v>
      </c>
      <c r="H108" s="34">
        <f t="shared" si="55"/>
        <v>2948.6</v>
      </c>
      <c r="I108" s="34">
        <f t="shared" si="55"/>
        <v>2948.6</v>
      </c>
      <c r="J108" s="34">
        <f t="shared" si="55"/>
        <v>2700</v>
      </c>
      <c r="K108" s="34">
        <f t="shared" si="55"/>
        <v>2700</v>
      </c>
      <c r="L108" s="33">
        <f t="shared" si="55"/>
        <v>2700</v>
      </c>
      <c r="M108" s="33">
        <f t="shared" si="55"/>
        <v>2700</v>
      </c>
      <c r="N108" s="33">
        <f t="shared" si="55"/>
        <v>22700</v>
      </c>
      <c r="O108" s="33">
        <f t="shared" si="55"/>
        <v>3375</v>
      </c>
      <c r="P108" s="33">
        <f t="shared" si="55"/>
        <v>2700</v>
      </c>
      <c r="Q108" s="33">
        <f t="shared" si="55"/>
        <v>3000</v>
      </c>
      <c r="R108" s="33">
        <f t="shared" si="55"/>
        <v>3000</v>
      </c>
      <c r="S108" s="33">
        <f t="shared" si="55"/>
        <v>20700</v>
      </c>
      <c r="T108" s="33">
        <f t="shared" si="55"/>
        <v>10347.48</v>
      </c>
      <c r="U108" s="33">
        <f t="shared" si="55"/>
        <v>3000</v>
      </c>
      <c r="V108" s="33">
        <f t="shared" si="55"/>
        <v>430.35</v>
      </c>
      <c r="W108" s="33">
        <f t="shared" ref="W108:X108" si="56">SUM(W105:W107)</f>
        <v>3000</v>
      </c>
      <c r="X108" s="33">
        <f t="shared" si="56"/>
        <v>200</v>
      </c>
      <c r="Y108" s="33">
        <f t="shared" ref="Y108:Z108" si="57">SUM(Y105:Y107)</f>
        <v>3000</v>
      </c>
      <c r="Z108" s="33">
        <f t="shared" si="57"/>
        <v>120</v>
      </c>
      <c r="AA108" s="33">
        <v>3000</v>
      </c>
      <c r="AB108" s="33">
        <f>SUM(AB105:AB107)</f>
        <v>0</v>
      </c>
      <c r="AC108" s="82">
        <f>SUM(AC105:AC107)</f>
        <v>3000</v>
      </c>
      <c r="AD108" s="94">
        <f t="shared" ref="AD108" si="58">SUM(AD105:AD107)</f>
        <v>0</v>
      </c>
      <c r="AE108" s="86">
        <f>SUM(AE105:AE107)</f>
        <v>0</v>
      </c>
    </row>
    <row r="109" spans="1:31" x14ac:dyDescent="0.25">
      <c r="A109" s="18">
        <v>169</v>
      </c>
      <c r="B109" s="19" t="s">
        <v>164</v>
      </c>
      <c r="C109" s="24"/>
      <c r="D109" s="25"/>
      <c r="E109" s="26"/>
      <c r="F109" s="27"/>
      <c r="G109" s="28"/>
      <c r="H109" s="28"/>
      <c r="I109" s="28"/>
      <c r="J109" s="28"/>
      <c r="K109" s="28"/>
      <c r="L109" s="28"/>
      <c r="M109" s="28"/>
      <c r="N109" s="28"/>
      <c r="O109" s="28"/>
    </row>
    <row r="110" spans="1:31" x14ac:dyDescent="0.25">
      <c r="A110" s="44" t="s">
        <v>165</v>
      </c>
      <c r="B110" s="45" t="s">
        <v>166</v>
      </c>
      <c r="C110" s="24"/>
      <c r="D110" s="25"/>
      <c r="E110" s="26">
        <v>0</v>
      </c>
      <c r="F110" s="27">
        <v>639.29999999999995</v>
      </c>
      <c r="G110" s="28">
        <v>0</v>
      </c>
      <c r="H110" s="28">
        <v>0</v>
      </c>
      <c r="I110" s="28">
        <v>516.45000000000005</v>
      </c>
      <c r="J110" s="28">
        <v>0</v>
      </c>
      <c r="K110" s="28">
        <v>544</v>
      </c>
      <c r="L110" s="28">
        <v>0</v>
      </c>
      <c r="M110" s="28">
        <v>537</v>
      </c>
      <c r="N110" s="28">
        <v>550</v>
      </c>
      <c r="O110" s="28">
        <v>165</v>
      </c>
      <c r="P110" s="29">
        <v>550</v>
      </c>
      <c r="Q110" s="29">
        <v>25</v>
      </c>
      <c r="R110" s="29">
        <v>528.70000000000005</v>
      </c>
      <c r="S110" s="30">
        <v>550</v>
      </c>
      <c r="T110" s="30">
        <v>494.7</v>
      </c>
      <c r="U110" s="30">
        <v>550</v>
      </c>
      <c r="V110" s="30">
        <v>1555</v>
      </c>
      <c r="W110" s="30">
        <v>500</v>
      </c>
      <c r="X110" s="30">
        <v>1445.7</v>
      </c>
      <c r="Y110" s="30">
        <v>550</v>
      </c>
      <c r="Z110" s="30">
        <v>846.3</v>
      </c>
      <c r="AA110" s="30">
        <v>1000</v>
      </c>
      <c r="AB110" s="30">
        <v>455</v>
      </c>
      <c r="AC110" s="80">
        <v>1000</v>
      </c>
      <c r="AD110" s="92"/>
      <c r="AE110" s="103"/>
    </row>
    <row r="111" spans="1:31" x14ac:dyDescent="0.25">
      <c r="A111" s="35" t="s">
        <v>167</v>
      </c>
      <c r="B111" s="36" t="s">
        <v>168</v>
      </c>
      <c r="C111" s="24">
        <v>1100</v>
      </c>
      <c r="D111" s="25">
        <v>455</v>
      </c>
      <c r="E111" s="26">
        <v>600</v>
      </c>
      <c r="F111" s="27">
        <v>455</v>
      </c>
      <c r="G111" s="28">
        <v>600</v>
      </c>
      <c r="H111" s="28">
        <v>455</v>
      </c>
      <c r="I111" s="28">
        <v>455</v>
      </c>
      <c r="J111" s="28">
        <v>600</v>
      </c>
      <c r="K111" s="28">
        <v>455</v>
      </c>
      <c r="L111" s="28">
        <v>600</v>
      </c>
      <c r="M111" s="28">
        <v>455</v>
      </c>
      <c r="N111" s="28">
        <v>600</v>
      </c>
      <c r="O111" s="28">
        <v>908</v>
      </c>
      <c r="P111" s="29">
        <v>500</v>
      </c>
      <c r="Q111" s="29">
        <v>455</v>
      </c>
      <c r="R111" s="29">
        <v>455</v>
      </c>
      <c r="S111" s="30">
        <v>455</v>
      </c>
      <c r="T111" s="30">
        <v>455</v>
      </c>
      <c r="U111" s="30">
        <v>455</v>
      </c>
      <c r="V111" s="30">
        <v>455</v>
      </c>
      <c r="W111" s="30">
        <v>455</v>
      </c>
      <c r="X111" s="30">
        <v>455</v>
      </c>
      <c r="Y111" s="30">
        <v>0</v>
      </c>
      <c r="Z111" s="30">
        <v>455</v>
      </c>
      <c r="AA111" s="30">
        <v>0</v>
      </c>
      <c r="AB111" s="30"/>
      <c r="AC111" s="80"/>
      <c r="AD111" s="92"/>
      <c r="AE111" s="103"/>
    </row>
    <row r="112" spans="1:31" x14ac:dyDescent="0.25">
      <c r="A112" s="31"/>
      <c r="B112" s="32" t="s">
        <v>16</v>
      </c>
      <c r="C112" s="33">
        <f>SUM(C111)</f>
        <v>1100</v>
      </c>
      <c r="D112" s="33">
        <f>SUM(D111)</f>
        <v>455</v>
      </c>
      <c r="E112" s="33">
        <f t="shared" ref="E112:V112" si="59">SUM(E110:E111)</f>
        <v>600</v>
      </c>
      <c r="F112" s="33">
        <f t="shared" si="59"/>
        <v>1094.3</v>
      </c>
      <c r="G112" s="34">
        <f t="shared" si="59"/>
        <v>600</v>
      </c>
      <c r="H112" s="34">
        <f t="shared" si="59"/>
        <v>455</v>
      </c>
      <c r="I112" s="34">
        <f t="shared" si="59"/>
        <v>971.45</v>
      </c>
      <c r="J112" s="34">
        <f t="shared" si="59"/>
        <v>600</v>
      </c>
      <c r="K112" s="34">
        <f t="shared" si="59"/>
        <v>999</v>
      </c>
      <c r="L112" s="33">
        <f t="shared" si="59"/>
        <v>600</v>
      </c>
      <c r="M112" s="33">
        <f t="shared" si="59"/>
        <v>992</v>
      </c>
      <c r="N112" s="33">
        <f t="shared" si="59"/>
        <v>1150</v>
      </c>
      <c r="O112" s="33">
        <f t="shared" si="59"/>
        <v>1073</v>
      </c>
      <c r="P112" s="33">
        <f t="shared" si="59"/>
        <v>1050</v>
      </c>
      <c r="Q112" s="33">
        <f t="shared" si="59"/>
        <v>480</v>
      </c>
      <c r="R112" s="33">
        <f t="shared" si="59"/>
        <v>983.7</v>
      </c>
      <c r="S112" s="33">
        <f t="shared" si="59"/>
        <v>1005</v>
      </c>
      <c r="T112" s="33">
        <f t="shared" si="59"/>
        <v>949.7</v>
      </c>
      <c r="U112" s="33">
        <f t="shared" si="59"/>
        <v>1005</v>
      </c>
      <c r="V112" s="33">
        <f t="shared" si="59"/>
        <v>2010</v>
      </c>
      <c r="W112" s="33">
        <f t="shared" ref="W112:X112" si="60">SUM(W110:W111)</f>
        <v>955</v>
      </c>
      <c r="X112" s="33">
        <f t="shared" si="60"/>
        <v>1900.7</v>
      </c>
      <c r="Y112" s="33">
        <f t="shared" ref="Y112:Z112" si="61">SUM(Y110:Y111)</f>
        <v>550</v>
      </c>
      <c r="Z112" s="33">
        <f t="shared" si="61"/>
        <v>1301.3</v>
      </c>
      <c r="AA112" s="33">
        <v>1000</v>
      </c>
      <c r="AB112" s="33">
        <f>SUM(AB110:AB111)</f>
        <v>455</v>
      </c>
      <c r="AC112" s="82">
        <f>SUM(AC110:AC111)</f>
        <v>1000</v>
      </c>
      <c r="AD112" s="94">
        <f t="shared" ref="AD112" si="62">SUM(AD110:AD111)</f>
        <v>0</v>
      </c>
      <c r="AE112" s="86">
        <f>SUM(AE110:AE111)</f>
        <v>0</v>
      </c>
    </row>
    <row r="113" spans="1:31" x14ac:dyDescent="0.25">
      <c r="A113" s="18">
        <v>175</v>
      </c>
      <c r="B113" s="19" t="s">
        <v>169</v>
      </c>
      <c r="C113" s="24"/>
      <c r="D113" s="25"/>
      <c r="E113" s="26"/>
      <c r="F113" s="27"/>
      <c r="G113" s="28"/>
      <c r="H113" s="28"/>
      <c r="I113" s="28"/>
      <c r="J113" s="28"/>
      <c r="K113" s="28"/>
      <c r="L113" s="28"/>
      <c r="M113" s="28"/>
      <c r="N113" s="28"/>
      <c r="O113" s="28"/>
    </row>
    <row r="114" spans="1:31" x14ac:dyDescent="0.25">
      <c r="A114" s="22" t="s">
        <v>170</v>
      </c>
      <c r="B114" s="23" t="s">
        <v>171</v>
      </c>
      <c r="C114" s="24">
        <v>54000</v>
      </c>
      <c r="D114" s="25">
        <v>43902</v>
      </c>
      <c r="E114" s="26">
        <v>54000</v>
      </c>
      <c r="F114" s="27">
        <v>48531.19</v>
      </c>
      <c r="G114" s="28">
        <v>52000</v>
      </c>
      <c r="H114" s="28">
        <v>46642</v>
      </c>
      <c r="I114" s="28">
        <v>44031.64</v>
      </c>
      <c r="J114" s="28">
        <v>39000</v>
      </c>
      <c r="K114" s="28">
        <v>44880.639999999999</v>
      </c>
      <c r="L114" s="28">
        <v>44000</v>
      </c>
      <c r="M114" s="28">
        <v>42839.5</v>
      </c>
      <c r="N114" s="28">
        <v>45000</v>
      </c>
      <c r="O114" s="28">
        <v>47346</v>
      </c>
      <c r="P114" s="29">
        <v>45000</v>
      </c>
      <c r="Q114" s="29">
        <v>4081</v>
      </c>
      <c r="R114" s="29">
        <v>5574</v>
      </c>
      <c r="S114" s="30">
        <v>45000</v>
      </c>
      <c r="T114" s="30">
        <v>50949</v>
      </c>
      <c r="U114" s="30">
        <v>45000</v>
      </c>
      <c r="V114" s="30">
        <v>72201.72</v>
      </c>
      <c r="W114" s="30">
        <v>45500</v>
      </c>
      <c r="X114" s="30">
        <v>68253.8</v>
      </c>
      <c r="Y114" s="30">
        <v>50000</v>
      </c>
      <c r="Z114" s="30">
        <v>87064.03</v>
      </c>
      <c r="AA114" s="30">
        <v>60000</v>
      </c>
      <c r="AB114" s="30">
        <v>79810.67</v>
      </c>
      <c r="AC114" s="80">
        <v>75000</v>
      </c>
      <c r="AD114" s="92"/>
      <c r="AE114" s="103"/>
    </row>
    <row r="115" spans="1:31" x14ac:dyDescent="0.25">
      <c r="A115" s="22" t="s">
        <v>172</v>
      </c>
      <c r="B115" s="23" t="s">
        <v>173</v>
      </c>
      <c r="C115" s="24">
        <v>0</v>
      </c>
      <c r="D115" s="25">
        <v>3922</v>
      </c>
      <c r="E115" s="26">
        <v>0</v>
      </c>
      <c r="F115" s="27">
        <v>3837</v>
      </c>
      <c r="G115" s="28">
        <v>0</v>
      </c>
      <c r="H115" s="28">
        <v>755</v>
      </c>
      <c r="I115" s="28">
        <v>2805</v>
      </c>
      <c r="J115" s="28">
        <v>0</v>
      </c>
      <c r="K115" s="28">
        <v>1960</v>
      </c>
      <c r="L115" s="28">
        <v>0</v>
      </c>
      <c r="M115" s="28">
        <v>2733.75</v>
      </c>
      <c r="N115" s="28">
        <v>0</v>
      </c>
      <c r="O115" s="28">
        <v>585</v>
      </c>
      <c r="P115" s="29">
        <v>0</v>
      </c>
      <c r="Q115" s="29">
        <v>0</v>
      </c>
      <c r="R115" s="29">
        <v>0</v>
      </c>
      <c r="S115" s="30">
        <v>0</v>
      </c>
      <c r="T115" s="30">
        <v>0</v>
      </c>
      <c r="U115" s="30">
        <v>0</v>
      </c>
      <c r="V115" s="30">
        <v>0</v>
      </c>
      <c r="W115" s="30">
        <v>0</v>
      </c>
      <c r="X115" s="30">
        <v>0</v>
      </c>
      <c r="Y115" s="30">
        <v>0</v>
      </c>
      <c r="Z115" s="30">
        <v>0</v>
      </c>
      <c r="AA115" s="30">
        <v>0</v>
      </c>
      <c r="AB115" s="30"/>
      <c r="AC115" s="80">
        <v>0</v>
      </c>
      <c r="AD115" s="92"/>
      <c r="AE115" s="103"/>
    </row>
    <row r="116" spans="1:31" x14ac:dyDescent="0.25">
      <c r="A116" s="22" t="s">
        <v>174</v>
      </c>
      <c r="B116" s="23" t="s">
        <v>175</v>
      </c>
      <c r="C116" s="24">
        <v>0</v>
      </c>
      <c r="D116" s="25">
        <v>468</v>
      </c>
      <c r="E116" s="26">
        <v>0</v>
      </c>
      <c r="F116" s="27">
        <v>181.18</v>
      </c>
      <c r="G116" s="28">
        <v>0</v>
      </c>
      <c r="H116" s="28">
        <v>25</v>
      </c>
      <c r="I116" s="28">
        <v>187</v>
      </c>
      <c r="J116" s="28">
        <v>0</v>
      </c>
      <c r="K116" s="28">
        <v>0</v>
      </c>
      <c r="L116" s="28">
        <v>0</v>
      </c>
      <c r="M116" s="28">
        <v>0</v>
      </c>
      <c r="N116" s="28">
        <v>0</v>
      </c>
      <c r="O116" s="28">
        <v>0</v>
      </c>
      <c r="P116" s="29">
        <v>0</v>
      </c>
      <c r="Q116" s="29">
        <v>0</v>
      </c>
      <c r="R116" s="29">
        <v>0</v>
      </c>
      <c r="S116" s="30">
        <v>0</v>
      </c>
      <c r="T116" s="30">
        <v>0</v>
      </c>
      <c r="U116" s="30">
        <v>0</v>
      </c>
      <c r="V116" s="30">
        <v>0</v>
      </c>
      <c r="W116" s="30">
        <v>0</v>
      </c>
      <c r="X116" s="30">
        <v>0</v>
      </c>
      <c r="Y116" s="30">
        <v>0</v>
      </c>
      <c r="Z116" s="30">
        <v>0</v>
      </c>
      <c r="AA116" s="30">
        <v>0</v>
      </c>
      <c r="AB116" s="30"/>
      <c r="AC116" s="80">
        <v>0</v>
      </c>
      <c r="AD116" s="92"/>
      <c r="AE116" s="103"/>
    </row>
    <row r="117" spans="1:31" x14ac:dyDescent="0.25">
      <c r="A117" s="22" t="s">
        <v>176</v>
      </c>
      <c r="B117" s="23" t="s">
        <v>177</v>
      </c>
      <c r="C117" s="24">
        <v>0</v>
      </c>
      <c r="D117" s="25">
        <v>66</v>
      </c>
      <c r="E117" s="26">
        <v>0</v>
      </c>
      <c r="F117" s="27">
        <v>144</v>
      </c>
      <c r="G117" s="28">
        <v>0</v>
      </c>
      <c r="H117" s="28">
        <v>99</v>
      </c>
      <c r="I117" s="28">
        <v>364</v>
      </c>
      <c r="J117" s="28">
        <v>0</v>
      </c>
      <c r="K117" s="28">
        <v>274</v>
      </c>
      <c r="L117" s="28">
        <v>0</v>
      </c>
      <c r="M117" s="28">
        <v>141</v>
      </c>
      <c r="N117" s="28">
        <v>0</v>
      </c>
      <c r="O117" s="28">
        <v>302.5</v>
      </c>
      <c r="P117" s="29">
        <v>0</v>
      </c>
      <c r="Q117" s="29">
        <v>0</v>
      </c>
      <c r="R117" s="29">
        <v>49</v>
      </c>
      <c r="S117" s="30">
        <v>0</v>
      </c>
      <c r="T117" s="30">
        <v>0</v>
      </c>
      <c r="U117" s="30">
        <v>0</v>
      </c>
      <c r="V117" s="30">
        <v>388.5</v>
      </c>
      <c r="W117" s="30">
        <v>0</v>
      </c>
      <c r="X117" s="30">
        <v>238</v>
      </c>
      <c r="Y117" s="30">
        <v>0</v>
      </c>
      <c r="Z117" s="30">
        <v>173</v>
      </c>
      <c r="AA117" s="30">
        <v>0</v>
      </c>
      <c r="AB117" s="30">
        <v>72</v>
      </c>
      <c r="AC117" s="80">
        <v>0</v>
      </c>
      <c r="AD117" s="92">
        <v>0</v>
      </c>
      <c r="AE117" s="103">
        <v>0</v>
      </c>
    </row>
    <row r="118" spans="1:31" x14ac:dyDescent="0.25">
      <c r="A118" s="31"/>
      <c r="B118" s="32" t="s">
        <v>16</v>
      </c>
      <c r="C118" s="33">
        <f t="shared" ref="C118:V118" si="63">SUM(C114:C117)</f>
        <v>54000</v>
      </c>
      <c r="D118" s="33">
        <f t="shared" si="63"/>
        <v>48358</v>
      </c>
      <c r="E118" s="33">
        <f t="shared" si="63"/>
        <v>54000</v>
      </c>
      <c r="F118" s="33">
        <f t="shared" si="63"/>
        <v>52693.37</v>
      </c>
      <c r="G118" s="33">
        <f t="shared" si="63"/>
        <v>52000</v>
      </c>
      <c r="H118" s="33">
        <f t="shared" si="63"/>
        <v>47521</v>
      </c>
      <c r="I118" s="33">
        <f t="shared" si="63"/>
        <v>47387.64</v>
      </c>
      <c r="J118" s="33">
        <f t="shared" si="63"/>
        <v>39000</v>
      </c>
      <c r="K118" s="33">
        <f t="shared" si="63"/>
        <v>47114.64</v>
      </c>
      <c r="L118" s="33">
        <f t="shared" si="63"/>
        <v>44000</v>
      </c>
      <c r="M118" s="33">
        <f t="shared" si="63"/>
        <v>45714.25</v>
      </c>
      <c r="N118" s="33">
        <f t="shared" si="63"/>
        <v>45000</v>
      </c>
      <c r="O118" s="33">
        <f t="shared" si="63"/>
        <v>48233.5</v>
      </c>
      <c r="P118" s="33">
        <f t="shared" si="63"/>
        <v>45000</v>
      </c>
      <c r="Q118" s="33">
        <f t="shared" si="63"/>
        <v>4081</v>
      </c>
      <c r="R118" s="33">
        <f t="shared" si="63"/>
        <v>5623</v>
      </c>
      <c r="S118" s="33">
        <f t="shared" si="63"/>
        <v>45000</v>
      </c>
      <c r="T118" s="33">
        <f t="shared" si="63"/>
        <v>50949</v>
      </c>
      <c r="U118" s="33">
        <f t="shared" si="63"/>
        <v>45000</v>
      </c>
      <c r="V118" s="33">
        <f t="shared" si="63"/>
        <v>72590.22</v>
      </c>
      <c r="W118" s="33">
        <f t="shared" ref="W118:X118" si="64">SUM(W114:W117)</f>
        <v>45500</v>
      </c>
      <c r="X118" s="33">
        <f t="shared" si="64"/>
        <v>68491.8</v>
      </c>
      <c r="Y118" s="33">
        <f t="shared" ref="Y118:Z118" si="65">SUM(Y114:Y117)</f>
        <v>50000</v>
      </c>
      <c r="Z118" s="33">
        <f t="shared" si="65"/>
        <v>87237.03</v>
      </c>
      <c r="AA118" s="33">
        <v>60000</v>
      </c>
      <c r="AB118" s="33">
        <f>SUM(AB114:AB117)</f>
        <v>79882.67</v>
      </c>
      <c r="AC118" s="82">
        <f>SUM(AC114:AC117)</f>
        <v>75000</v>
      </c>
      <c r="AD118" s="94">
        <f t="shared" ref="AD118" si="66">SUM(AD114:AD117)</f>
        <v>0</v>
      </c>
      <c r="AE118" s="86">
        <f>SUM(AE114:AE117)</f>
        <v>0</v>
      </c>
    </row>
    <row r="119" spans="1:31" x14ac:dyDescent="0.25">
      <c r="A119" s="51">
        <v>176</v>
      </c>
      <c r="B119" s="52" t="s">
        <v>178</v>
      </c>
      <c r="C119" s="24"/>
      <c r="D119" s="25"/>
      <c r="E119" s="26"/>
      <c r="F119" s="27"/>
      <c r="G119" s="28"/>
      <c r="H119" s="28"/>
      <c r="I119" s="28"/>
      <c r="J119" s="28"/>
      <c r="K119" s="28"/>
      <c r="L119" s="28"/>
      <c r="M119" s="28"/>
      <c r="N119" s="28"/>
      <c r="O119" s="28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80"/>
      <c r="AD119" s="92"/>
      <c r="AE119" s="103"/>
    </row>
    <row r="120" spans="1:31" x14ac:dyDescent="0.25">
      <c r="A120" s="22" t="s">
        <v>179</v>
      </c>
      <c r="B120" s="23" t="s">
        <v>180</v>
      </c>
      <c r="C120" s="24">
        <v>5500</v>
      </c>
      <c r="D120" s="25">
        <v>0</v>
      </c>
      <c r="E120" s="26">
        <v>5500</v>
      </c>
      <c r="F120" s="27">
        <v>0</v>
      </c>
      <c r="G120" s="28">
        <v>2000</v>
      </c>
      <c r="H120" s="28">
        <v>0</v>
      </c>
      <c r="I120" s="28">
        <v>0</v>
      </c>
      <c r="J120" s="28">
        <v>1000</v>
      </c>
      <c r="K120" s="28">
        <v>2882</v>
      </c>
      <c r="L120" s="28">
        <v>1500</v>
      </c>
      <c r="M120" s="28">
        <v>1395</v>
      </c>
      <c r="N120" s="28">
        <v>1500</v>
      </c>
      <c r="O120" s="28">
        <v>0</v>
      </c>
      <c r="P120" s="29">
        <v>1500</v>
      </c>
      <c r="Q120" s="29">
        <v>860</v>
      </c>
      <c r="R120" s="29">
        <v>1315</v>
      </c>
      <c r="S120" s="30">
        <v>1500</v>
      </c>
      <c r="T120" s="30">
        <v>3306</v>
      </c>
      <c r="U120" s="30">
        <v>1700</v>
      </c>
      <c r="V120" s="30">
        <v>4127</v>
      </c>
      <c r="W120" s="30">
        <v>3000</v>
      </c>
      <c r="X120" s="30">
        <v>4468</v>
      </c>
      <c r="Y120" s="30">
        <v>3000</v>
      </c>
      <c r="Z120" s="30">
        <v>7484</v>
      </c>
      <c r="AA120" s="30">
        <v>5000</v>
      </c>
      <c r="AB120" s="30">
        <v>4465</v>
      </c>
      <c r="AC120" s="80">
        <v>5000</v>
      </c>
      <c r="AD120" s="92"/>
      <c r="AE120" s="103"/>
    </row>
    <row r="121" spans="1:31" x14ac:dyDescent="0.25">
      <c r="A121" s="22" t="s">
        <v>181</v>
      </c>
      <c r="B121" s="23" t="s">
        <v>136</v>
      </c>
      <c r="C121" s="24">
        <v>0</v>
      </c>
      <c r="D121" s="25">
        <v>988</v>
      </c>
      <c r="E121" s="26">
        <v>0</v>
      </c>
      <c r="F121" s="27">
        <v>968</v>
      </c>
      <c r="G121" s="28">
        <v>0</v>
      </c>
      <c r="H121" s="28">
        <v>264</v>
      </c>
      <c r="I121" s="28">
        <v>959</v>
      </c>
      <c r="J121" s="28">
        <v>0</v>
      </c>
      <c r="K121" s="28">
        <v>522</v>
      </c>
      <c r="L121" s="28">
        <v>0</v>
      </c>
      <c r="M121" s="28">
        <v>1165</v>
      </c>
      <c r="N121" s="28">
        <v>0</v>
      </c>
      <c r="O121" s="28">
        <v>725</v>
      </c>
      <c r="P121" s="29">
        <v>0</v>
      </c>
      <c r="Q121" s="29">
        <v>0</v>
      </c>
      <c r="R121" s="29">
        <v>0</v>
      </c>
      <c r="S121" s="30">
        <v>0</v>
      </c>
      <c r="T121" s="30">
        <v>0</v>
      </c>
      <c r="U121" s="30">
        <v>0</v>
      </c>
      <c r="V121" s="30">
        <v>0</v>
      </c>
      <c r="W121" s="30">
        <v>0</v>
      </c>
      <c r="X121" s="30">
        <v>0</v>
      </c>
      <c r="Y121" s="30">
        <v>0</v>
      </c>
      <c r="Z121" s="30">
        <v>0</v>
      </c>
      <c r="AA121" s="30">
        <v>0</v>
      </c>
      <c r="AB121" s="30">
        <v>0</v>
      </c>
      <c r="AC121" s="80">
        <v>0</v>
      </c>
      <c r="AD121" s="92"/>
      <c r="AE121" s="103"/>
    </row>
    <row r="122" spans="1:31" x14ac:dyDescent="0.25">
      <c r="A122" s="44" t="s">
        <v>235</v>
      </c>
      <c r="B122" s="45" t="s">
        <v>236</v>
      </c>
      <c r="C122" s="46"/>
      <c r="D122" s="47"/>
      <c r="E122" s="26"/>
      <c r="F122" s="27"/>
      <c r="G122" s="28"/>
      <c r="H122" s="28"/>
      <c r="I122" s="28"/>
      <c r="J122" s="28"/>
      <c r="K122" s="28"/>
      <c r="L122" s="28"/>
      <c r="M122" s="28"/>
      <c r="N122" s="28"/>
      <c r="O122" s="28"/>
      <c r="P122" s="29"/>
      <c r="Q122" s="29"/>
      <c r="R122" s="29"/>
      <c r="S122" s="30"/>
      <c r="T122" s="30"/>
      <c r="U122" s="30"/>
      <c r="V122" s="30"/>
      <c r="W122" s="30"/>
      <c r="X122" s="30">
        <v>384</v>
      </c>
      <c r="Y122" s="30">
        <v>0</v>
      </c>
      <c r="Z122" s="30">
        <v>20</v>
      </c>
      <c r="AA122" s="30">
        <v>0</v>
      </c>
      <c r="AB122" s="30">
        <v>0</v>
      </c>
      <c r="AC122" s="80">
        <v>0</v>
      </c>
      <c r="AD122" s="92">
        <v>0</v>
      </c>
      <c r="AE122" s="103">
        <v>0</v>
      </c>
    </row>
    <row r="123" spans="1:31" x14ac:dyDescent="0.25">
      <c r="A123" s="31"/>
      <c r="B123" s="32" t="s">
        <v>16</v>
      </c>
      <c r="C123" s="33">
        <f t="shared" ref="C123:V123" si="67">SUM(C120:C121)</f>
        <v>5500</v>
      </c>
      <c r="D123" s="33">
        <f t="shared" si="67"/>
        <v>988</v>
      </c>
      <c r="E123" s="33">
        <f t="shared" si="67"/>
        <v>5500</v>
      </c>
      <c r="F123" s="33">
        <f t="shared" si="67"/>
        <v>968</v>
      </c>
      <c r="G123" s="33">
        <f t="shared" si="67"/>
        <v>2000</v>
      </c>
      <c r="H123" s="33">
        <f t="shared" si="67"/>
        <v>264</v>
      </c>
      <c r="I123" s="33">
        <f t="shared" si="67"/>
        <v>959</v>
      </c>
      <c r="J123" s="33">
        <f t="shared" si="67"/>
        <v>1000</v>
      </c>
      <c r="K123" s="33">
        <f t="shared" si="67"/>
        <v>3404</v>
      </c>
      <c r="L123" s="33">
        <f t="shared" si="67"/>
        <v>1500</v>
      </c>
      <c r="M123" s="33">
        <f t="shared" si="67"/>
        <v>2560</v>
      </c>
      <c r="N123" s="33">
        <f t="shared" si="67"/>
        <v>1500</v>
      </c>
      <c r="O123" s="33">
        <f t="shared" si="67"/>
        <v>725</v>
      </c>
      <c r="P123" s="33">
        <f t="shared" si="67"/>
        <v>1500</v>
      </c>
      <c r="Q123" s="33">
        <f t="shared" si="67"/>
        <v>860</v>
      </c>
      <c r="R123" s="33">
        <f t="shared" si="67"/>
        <v>1315</v>
      </c>
      <c r="S123" s="33">
        <f t="shared" si="67"/>
        <v>1500</v>
      </c>
      <c r="T123" s="33">
        <f t="shared" si="67"/>
        <v>3306</v>
      </c>
      <c r="U123" s="33">
        <f t="shared" si="67"/>
        <v>1700</v>
      </c>
      <c r="V123" s="33">
        <f t="shared" si="67"/>
        <v>4127</v>
      </c>
      <c r="W123" s="33">
        <f t="shared" ref="W123" si="68">SUM(W120:W121)</f>
        <v>3000</v>
      </c>
      <c r="X123" s="33">
        <f>SUM(X120:X122)</f>
        <v>4852</v>
      </c>
      <c r="Y123" s="33">
        <f>SUM(Y120:Y122)</f>
        <v>3000</v>
      </c>
      <c r="Z123" s="33">
        <f>SUM(Z120:Z122)</f>
        <v>7504</v>
      </c>
      <c r="AA123" s="33">
        <v>5000</v>
      </c>
      <c r="AB123" s="33">
        <f>SUM(AB120:AB122)</f>
        <v>4465</v>
      </c>
      <c r="AC123" s="82">
        <f>SUM(AC120:AC122)</f>
        <v>5000</v>
      </c>
      <c r="AD123" s="94">
        <f>SUM(AD120:AD122)</f>
        <v>0</v>
      </c>
      <c r="AE123" s="86">
        <f>SUM(AE120:AE122)</f>
        <v>0</v>
      </c>
    </row>
    <row r="124" spans="1:31" x14ac:dyDescent="0.25">
      <c r="A124" s="51">
        <v>178</v>
      </c>
      <c r="B124" s="52" t="s">
        <v>182</v>
      </c>
      <c r="C124" s="24"/>
      <c r="D124" s="25"/>
      <c r="E124" s="26"/>
      <c r="F124" s="27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1:31" s="61" customFormat="1" x14ac:dyDescent="0.25">
      <c r="A125" s="56" t="s">
        <v>183</v>
      </c>
      <c r="B125" s="57" t="s">
        <v>184</v>
      </c>
      <c r="C125" s="24">
        <v>45000</v>
      </c>
      <c r="D125" s="58">
        <v>23241</v>
      </c>
      <c r="E125" s="50">
        <v>45000</v>
      </c>
      <c r="F125" s="59">
        <v>42731.75</v>
      </c>
      <c r="G125" s="41">
        <v>45000</v>
      </c>
      <c r="H125" s="41">
        <v>28843</v>
      </c>
      <c r="I125" s="41">
        <v>37253</v>
      </c>
      <c r="J125" s="41">
        <v>45000</v>
      </c>
      <c r="K125" s="41">
        <v>40308.5</v>
      </c>
      <c r="L125" s="41">
        <v>45000</v>
      </c>
      <c r="M125" s="41">
        <v>37794.75</v>
      </c>
      <c r="N125" s="41">
        <v>45000</v>
      </c>
      <c r="O125" s="41">
        <v>47406.25</v>
      </c>
      <c r="P125" s="60">
        <v>45000</v>
      </c>
      <c r="Q125" s="60">
        <v>18042.5</v>
      </c>
      <c r="R125" s="60">
        <v>19242.5</v>
      </c>
      <c r="S125" s="60">
        <v>22500</v>
      </c>
      <c r="T125" s="60">
        <v>30974.5</v>
      </c>
      <c r="U125" s="60">
        <v>45000</v>
      </c>
      <c r="V125" s="60">
        <v>61255.5</v>
      </c>
      <c r="W125" s="60">
        <v>50000</v>
      </c>
      <c r="X125" s="60">
        <v>59992.5</v>
      </c>
      <c r="Y125" s="60">
        <v>55000</v>
      </c>
      <c r="Z125" s="60">
        <v>74862.25</v>
      </c>
      <c r="AA125" s="60">
        <v>65000</v>
      </c>
      <c r="AB125" s="60">
        <v>37372.620000000003</v>
      </c>
      <c r="AC125" s="84">
        <v>75000</v>
      </c>
      <c r="AD125" s="96"/>
      <c r="AE125" s="105"/>
    </row>
    <row r="126" spans="1:31" x14ac:dyDescent="0.25">
      <c r="A126" s="22" t="s">
        <v>185</v>
      </c>
      <c r="B126" s="23" t="s">
        <v>186</v>
      </c>
      <c r="C126" s="24">
        <v>14000</v>
      </c>
      <c r="D126" s="25">
        <v>14449</v>
      </c>
      <c r="E126" s="26">
        <v>14000</v>
      </c>
      <c r="F126" s="27">
        <v>15985.5</v>
      </c>
      <c r="G126" s="28">
        <v>17500</v>
      </c>
      <c r="H126" s="28">
        <v>8718.15</v>
      </c>
      <c r="I126" s="28">
        <v>15511.15</v>
      </c>
      <c r="J126" s="28">
        <v>17500</v>
      </c>
      <c r="K126" s="28">
        <v>18278</v>
      </c>
      <c r="L126" s="28">
        <v>18000</v>
      </c>
      <c r="M126" s="28">
        <v>17199.75</v>
      </c>
      <c r="N126" s="28">
        <v>18000</v>
      </c>
      <c r="O126" s="28">
        <v>18983.849999999999</v>
      </c>
      <c r="P126" s="29">
        <v>20000</v>
      </c>
      <c r="Q126" s="29">
        <v>6100.5</v>
      </c>
      <c r="R126" s="29">
        <v>6100.5</v>
      </c>
      <c r="S126" s="29">
        <v>10000</v>
      </c>
      <c r="T126" s="29">
        <v>6500.25</v>
      </c>
      <c r="U126" s="29">
        <v>20000</v>
      </c>
      <c r="V126" s="29">
        <v>19011.75</v>
      </c>
      <c r="W126" s="29">
        <v>20000</v>
      </c>
      <c r="X126" s="29">
        <v>9019.75</v>
      </c>
      <c r="Y126" s="29">
        <v>20000</v>
      </c>
      <c r="Z126" s="29">
        <v>10712</v>
      </c>
      <c r="AA126" s="29">
        <v>25000</v>
      </c>
      <c r="AB126" s="29">
        <v>15643.81</v>
      </c>
      <c r="AC126" s="84">
        <v>25000</v>
      </c>
      <c r="AD126" s="96"/>
      <c r="AE126" s="105"/>
    </row>
    <row r="127" spans="1:31" x14ac:dyDescent="0.25">
      <c r="A127" s="22" t="s">
        <v>187</v>
      </c>
      <c r="B127" s="23" t="s">
        <v>188</v>
      </c>
      <c r="C127" s="24">
        <v>2500</v>
      </c>
      <c r="D127" s="25">
        <v>2118</v>
      </c>
      <c r="E127" s="26">
        <v>2500</v>
      </c>
      <c r="F127" s="27">
        <v>2452</v>
      </c>
      <c r="G127" s="28">
        <v>2500</v>
      </c>
      <c r="H127" s="28">
        <v>2138</v>
      </c>
      <c r="I127" s="28">
        <v>4028</v>
      </c>
      <c r="J127" s="28">
        <v>2500</v>
      </c>
      <c r="K127" s="28">
        <v>3520</v>
      </c>
      <c r="L127" s="28">
        <v>2750</v>
      </c>
      <c r="M127" s="28">
        <v>3630</v>
      </c>
      <c r="N127" s="28">
        <v>2750</v>
      </c>
      <c r="O127" s="28">
        <v>3304</v>
      </c>
      <c r="P127" s="29">
        <v>2750</v>
      </c>
      <c r="Q127" s="29">
        <v>1166</v>
      </c>
      <c r="R127" s="29">
        <v>1166</v>
      </c>
      <c r="S127" s="29">
        <v>1375</v>
      </c>
      <c r="T127" s="29">
        <v>2578</v>
      </c>
      <c r="U127" s="29">
        <v>2750</v>
      </c>
      <c r="V127" s="29">
        <v>4558</v>
      </c>
      <c r="W127" s="29">
        <v>3250</v>
      </c>
      <c r="X127" s="29">
        <v>1454</v>
      </c>
      <c r="Y127" s="29">
        <v>3500</v>
      </c>
      <c r="Z127" s="29">
        <v>2983</v>
      </c>
      <c r="AA127" s="29">
        <v>5250</v>
      </c>
      <c r="AB127" s="29">
        <v>1155</v>
      </c>
      <c r="AC127" s="84">
        <v>4000</v>
      </c>
      <c r="AD127" s="96"/>
      <c r="AE127" s="105"/>
    </row>
    <row r="128" spans="1:31" x14ac:dyDescent="0.25">
      <c r="A128" s="22" t="s">
        <v>189</v>
      </c>
      <c r="B128" s="23" t="s">
        <v>190</v>
      </c>
      <c r="C128" s="24">
        <v>100</v>
      </c>
      <c r="D128" s="25">
        <v>224</v>
      </c>
      <c r="E128" s="26">
        <v>100</v>
      </c>
      <c r="F128" s="27">
        <v>307</v>
      </c>
      <c r="G128" s="28">
        <v>200</v>
      </c>
      <c r="H128" s="28">
        <v>234</v>
      </c>
      <c r="I128" s="28">
        <v>506</v>
      </c>
      <c r="J128" s="28">
        <v>300</v>
      </c>
      <c r="K128" s="28">
        <v>498.5</v>
      </c>
      <c r="L128" s="28">
        <v>400</v>
      </c>
      <c r="M128" s="28">
        <v>495</v>
      </c>
      <c r="N128" s="28">
        <v>400</v>
      </c>
      <c r="O128" s="28">
        <v>372</v>
      </c>
      <c r="P128" s="29">
        <v>400</v>
      </c>
      <c r="Q128" s="29">
        <v>166</v>
      </c>
      <c r="R128" s="29">
        <v>166</v>
      </c>
      <c r="S128" s="29">
        <v>200</v>
      </c>
      <c r="T128" s="29">
        <v>248</v>
      </c>
      <c r="U128" s="29">
        <v>400</v>
      </c>
      <c r="V128" s="29">
        <v>803</v>
      </c>
      <c r="W128" s="29">
        <v>400</v>
      </c>
      <c r="X128" s="29">
        <v>636</v>
      </c>
      <c r="Y128" s="29">
        <v>400</v>
      </c>
      <c r="Z128" s="29">
        <v>208</v>
      </c>
      <c r="AA128" s="29">
        <v>500</v>
      </c>
      <c r="AB128" s="29">
        <v>0</v>
      </c>
      <c r="AC128" s="84">
        <v>8000</v>
      </c>
      <c r="AD128" s="96"/>
      <c r="AE128" s="105"/>
    </row>
    <row r="129" spans="1:31" x14ac:dyDescent="0.25">
      <c r="A129" s="22" t="s">
        <v>243</v>
      </c>
      <c r="B129" s="23" t="s">
        <v>244</v>
      </c>
      <c r="C129" s="24"/>
      <c r="D129" s="25"/>
      <c r="E129" s="26"/>
      <c r="F129" s="27"/>
      <c r="G129" s="28"/>
      <c r="H129" s="28"/>
      <c r="I129" s="28"/>
      <c r="J129" s="28"/>
      <c r="K129" s="28"/>
      <c r="L129" s="28"/>
      <c r="M129" s="28"/>
      <c r="N129" s="28"/>
      <c r="O129" s="28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>
        <v>616.5</v>
      </c>
      <c r="AA129" s="29">
        <v>0</v>
      </c>
      <c r="AB129" s="29">
        <v>562</v>
      </c>
      <c r="AC129" s="84">
        <v>1000</v>
      </c>
      <c r="AD129" s="96"/>
      <c r="AE129" s="105"/>
    </row>
    <row r="130" spans="1:31" x14ac:dyDescent="0.25">
      <c r="A130" s="22" t="s">
        <v>191</v>
      </c>
      <c r="B130" s="23" t="s">
        <v>192</v>
      </c>
      <c r="C130" s="24">
        <v>250</v>
      </c>
      <c r="D130" s="25">
        <v>0</v>
      </c>
      <c r="E130" s="26">
        <v>250</v>
      </c>
      <c r="F130" s="27">
        <v>0</v>
      </c>
      <c r="G130" s="28">
        <v>250</v>
      </c>
      <c r="H130" s="28">
        <v>0</v>
      </c>
      <c r="I130" s="28">
        <v>0</v>
      </c>
      <c r="J130" s="28">
        <v>250</v>
      </c>
      <c r="K130" s="28">
        <v>0</v>
      </c>
      <c r="L130" s="28">
        <v>250</v>
      </c>
      <c r="M130" s="28">
        <v>307</v>
      </c>
      <c r="N130" s="28">
        <v>250</v>
      </c>
      <c r="O130" s="28">
        <v>0</v>
      </c>
      <c r="P130" s="29">
        <v>250</v>
      </c>
      <c r="Q130" s="29">
        <v>0</v>
      </c>
      <c r="R130" s="29">
        <v>0</v>
      </c>
      <c r="S130" s="29">
        <v>125</v>
      </c>
      <c r="T130" s="29">
        <v>0</v>
      </c>
      <c r="U130" s="29">
        <v>250</v>
      </c>
      <c r="V130" s="29">
        <v>0</v>
      </c>
      <c r="W130" s="29">
        <v>250</v>
      </c>
      <c r="X130" s="29">
        <v>0</v>
      </c>
      <c r="Y130" s="29">
        <v>250</v>
      </c>
      <c r="Z130" s="29">
        <v>812.5</v>
      </c>
      <c r="AA130" s="29">
        <v>0</v>
      </c>
      <c r="AB130" s="29">
        <v>0</v>
      </c>
      <c r="AC130" s="84">
        <v>0</v>
      </c>
      <c r="AD130" s="96"/>
      <c r="AE130" s="105"/>
    </row>
    <row r="131" spans="1:31" x14ac:dyDescent="0.25">
      <c r="A131" s="22" t="s">
        <v>193</v>
      </c>
      <c r="B131" s="23" t="s">
        <v>194</v>
      </c>
      <c r="C131" s="24">
        <v>0</v>
      </c>
      <c r="D131" s="25">
        <v>5019</v>
      </c>
      <c r="E131" s="26">
        <v>0</v>
      </c>
      <c r="F131" s="27">
        <v>410</v>
      </c>
      <c r="G131" s="28">
        <v>500</v>
      </c>
      <c r="H131" s="28">
        <v>60</v>
      </c>
      <c r="I131" s="28">
        <v>200</v>
      </c>
      <c r="J131" s="28">
        <v>500</v>
      </c>
      <c r="K131" s="28">
        <v>130</v>
      </c>
      <c r="L131" s="28">
        <v>500</v>
      </c>
      <c r="M131" s="28">
        <v>477</v>
      </c>
      <c r="N131" s="28">
        <v>500</v>
      </c>
      <c r="O131" s="28">
        <v>353.75</v>
      </c>
      <c r="P131" s="29">
        <v>500</v>
      </c>
      <c r="Q131" s="29">
        <v>40</v>
      </c>
      <c r="R131" s="29">
        <v>40</v>
      </c>
      <c r="S131" s="30">
        <v>250</v>
      </c>
      <c r="T131" s="30">
        <v>0</v>
      </c>
      <c r="U131" s="30">
        <v>250</v>
      </c>
      <c r="V131" s="30">
        <v>435</v>
      </c>
      <c r="W131" s="30">
        <v>250</v>
      </c>
      <c r="X131" s="30">
        <v>525</v>
      </c>
      <c r="Y131" s="30">
        <v>250</v>
      </c>
      <c r="Z131" s="30">
        <v>625</v>
      </c>
      <c r="AA131" s="30">
        <v>2000</v>
      </c>
      <c r="AB131" s="30">
        <v>0</v>
      </c>
      <c r="AC131" s="80">
        <v>500</v>
      </c>
      <c r="AD131" s="92"/>
      <c r="AE131" s="103"/>
    </row>
    <row r="132" spans="1:31" x14ac:dyDescent="0.25">
      <c r="A132" s="22" t="s">
        <v>195</v>
      </c>
      <c r="B132" s="23" t="s">
        <v>196</v>
      </c>
      <c r="C132" s="24">
        <v>0</v>
      </c>
      <c r="D132" s="25">
        <v>504</v>
      </c>
      <c r="E132" s="26">
        <v>0</v>
      </c>
      <c r="F132" s="27">
        <v>696</v>
      </c>
      <c r="G132" s="28">
        <v>450</v>
      </c>
      <c r="H132" s="28">
        <v>366</v>
      </c>
      <c r="I132" s="28">
        <v>669</v>
      </c>
      <c r="J132" s="28">
        <v>450</v>
      </c>
      <c r="K132" s="28">
        <v>537</v>
      </c>
      <c r="L132" s="28">
        <v>500</v>
      </c>
      <c r="M132" s="28">
        <v>441</v>
      </c>
      <c r="N132" s="28">
        <v>500</v>
      </c>
      <c r="O132" s="28">
        <v>246</v>
      </c>
      <c r="P132" s="29">
        <v>500</v>
      </c>
      <c r="Q132" s="29">
        <v>114</v>
      </c>
      <c r="R132" s="29">
        <v>114</v>
      </c>
      <c r="S132" s="30">
        <v>250</v>
      </c>
      <c r="T132" s="30">
        <v>381</v>
      </c>
      <c r="U132" s="30">
        <v>250</v>
      </c>
      <c r="V132" s="30">
        <v>1292</v>
      </c>
      <c r="W132" s="30">
        <v>350</v>
      </c>
      <c r="X132" s="30">
        <v>475</v>
      </c>
      <c r="Y132" s="30">
        <v>400</v>
      </c>
      <c r="Z132" s="30">
        <v>470</v>
      </c>
      <c r="AA132" s="30">
        <v>1500</v>
      </c>
      <c r="AB132" s="30">
        <v>162</v>
      </c>
      <c r="AC132" s="80">
        <v>1500</v>
      </c>
      <c r="AD132" s="92"/>
      <c r="AE132" s="103"/>
    </row>
    <row r="133" spans="1:31" x14ac:dyDescent="0.25">
      <c r="A133" s="22" t="s">
        <v>197</v>
      </c>
      <c r="B133" s="23" t="s">
        <v>198</v>
      </c>
      <c r="C133" s="24">
        <v>3000</v>
      </c>
      <c r="D133" s="25">
        <v>1650</v>
      </c>
      <c r="E133" s="26">
        <v>3000</v>
      </c>
      <c r="F133" s="27">
        <v>5625</v>
      </c>
      <c r="G133" s="41">
        <v>1650</v>
      </c>
      <c r="H133" s="41">
        <v>1350</v>
      </c>
      <c r="I133" s="41">
        <v>3144.5</v>
      </c>
      <c r="J133" s="41">
        <v>1650</v>
      </c>
      <c r="K133" s="41">
        <v>1500</v>
      </c>
      <c r="L133" s="28">
        <v>2250</v>
      </c>
      <c r="M133" s="28">
        <v>3600</v>
      </c>
      <c r="N133" s="28">
        <v>2000</v>
      </c>
      <c r="O133" s="28">
        <v>1350</v>
      </c>
      <c r="P133" s="29">
        <v>2000</v>
      </c>
      <c r="Q133" s="29">
        <v>450</v>
      </c>
      <c r="R133" s="29">
        <v>0</v>
      </c>
      <c r="S133" s="30">
        <v>1000</v>
      </c>
      <c r="T133" s="30">
        <v>300</v>
      </c>
      <c r="U133" s="30">
        <v>2000</v>
      </c>
      <c r="V133" s="30">
        <v>600</v>
      </c>
      <c r="W133" s="30">
        <v>0</v>
      </c>
      <c r="X133" s="30">
        <v>200</v>
      </c>
      <c r="Y133" s="30">
        <v>0</v>
      </c>
      <c r="Z133" s="30">
        <v>0</v>
      </c>
      <c r="AA133" s="30">
        <v>0</v>
      </c>
      <c r="AB133" s="30">
        <v>0</v>
      </c>
      <c r="AC133" s="80">
        <v>0</v>
      </c>
      <c r="AD133" s="92"/>
      <c r="AE133" s="103"/>
    </row>
    <row r="134" spans="1:31" x14ac:dyDescent="0.25">
      <c r="A134" s="22" t="s">
        <v>199</v>
      </c>
      <c r="B134" s="23" t="s">
        <v>200</v>
      </c>
      <c r="C134" s="24">
        <v>1000</v>
      </c>
      <c r="D134" s="25">
        <v>1718</v>
      </c>
      <c r="E134" s="26">
        <v>1000</v>
      </c>
      <c r="F134" s="27">
        <v>2340</v>
      </c>
      <c r="G134" s="28">
        <v>1500</v>
      </c>
      <c r="H134" s="28">
        <v>1738</v>
      </c>
      <c r="I134" s="28">
        <v>3205</v>
      </c>
      <c r="J134" s="28">
        <v>2250</v>
      </c>
      <c r="K134" s="28">
        <v>2453</v>
      </c>
      <c r="L134" s="28">
        <v>2500</v>
      </c>
      <c r="M134" s="28">
        <v>2318</v>
      </c>
      <c r="N134" s="28">
        <v>2500</v>
      </c>
      <c r="O134" s="28">
        <v>2236</v>
      </c>
      <c r="P134" s="29">
        <v>2500</v>
      </c>
      <c r="Q134" s="29">
        <v>688</v>
      </c>
      <c r="R134" s="29">
        <v>889</v>
      </c>
      <c r="S134" s="30">
        <v>1250</v>
      </c>
      <c r="T134" s="30">
        <v>1376</v>
      </c>
      <c r="U134" s="30">
        <v>2000</v>
      </c>
      <c r="V134" s="30">
        <v>3149</v>
      </c>
      <c r="W134" s="30">
        <v>2250</v>
      </c>
      <c r="X134" s="30">
        <v>1505</v>
      </c>
      <c r="Y134" s="30">
        <v>2500</v>
      </c>
      <c r="Z134" s="30">
        <v>1878</v>
      </c>
      <c r="AA134" s="30">
        <v>5000</v>
      </c>
      <c r="AB134" s="30">
        <v>1315</v>
      </c>
      <c r="AC134" s="80">
        <v>2500</v>
      </c>
      <c r="AD134" s="92"/>
      <c r="AE134" s="103"/>
    </row>
    <row r="135" spans="1:31" x14ac:dyDescent="0.25">
      <c r="A135" s="22" t="s">
        <v>245</v>
      </c>
      <c r="B135" s="23" t="s">
        <v>75</v>
      </c>
      <c r="C135" s="24"/>
      <c r="D135" s="25"/>
      <c r="E135" s="26"/>
      <c r="F135" s="27"/>
      <c r="G135" s="28"/>
      <c r="H135" s="28"/>
      <c r="I135" s="28"/>
      <c r="J135" s="28"/>
      <c r="K135" s="28"/>
      <c r="L135" s="28"/>
      <c r="M135" s="28"/>
      <c r="N135" s="28"/>
      <c r="O135" s="28"/>
      <c r="P135" s="29"/>
      <c r="Q135" s="29"/>
      <c r="R135" s="29"/>
      <c r="S135" s="30"/>
      <c r="T135" s="30"/>
      <c r="U135" s="30"/>
      <c r="V135" s="30"/>
      <c r="W135" s="30"/>
      <c r="X135" s="30"/>
      <c r="Y135" s="30"/>
      <c r="Z135" s="30">
        <v>1622</v>
      </c>
      <c r="AA135" s="30">
        <v>0</v>
      </c>
      <c r="AB135" s="30">
        <v>0</v>
      </c>
      <c r="AC135" s="80">
        <v>1000</v>
      </c>
      <c r="AD135" s="92"/>
      <c r="AE135" s="103"/>
    </row>
    <row r="136" spans="1:31" x14ac:dyDescent="0.25">
      <c r="A136" s="22" t="s">
        <v>246</v>
      </c>
      <c r="B136" s="23" t="s">
        <v>247</v>
      </c>
      <c r="C136" s="24"/>
      <c r="D136" s="25"/>
      <c r="E136" s="26"/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9"/>
      <c r="Q136" s="29"/>
      <c r="R136" s="29"/>
      <c r="S136" s="30"/>
      <c r="T136" s="30"/>
      <c r="U136" s="30"/>
      <c r="V136" s="30"/>
      <c r="W136" s="30"/>
      <c r="X136" s="30"/>
      <c r="Y136" s="30"/>
      <c r="Z136" s="30">
        <v>390</v>
      </c>
      <c r="AA136" s="30">
        <v>5000</v>
      </c>
      <c r="AB136" s="30">
        <v>14247</v>
      </c>
      <c r="AC136" s="80">
        <v>12000</v>
      </c>
      <c r="AD136" s="92"/>
      <c r="AE136" s="103"/>
    </row>
    <row r="137" spans="1:31" x14ac:dyDescent="0.25">
      <c r="A137" s="22" t="s">
        <v>201</v>
      </c>
      <c r="B137" s="23" t="s">
        <v>202</v>
      </c>
      <c r="C137" s="24">
        <v>5100</v>
      </c>
      <c r="D137" s="25">
        <v>4656</v>
      </c>
      <c r="E137" s="26">
        <v>4500</v>
      </c>
      <c r="F137" s="27">
        <v>7286</v>
      </c>
      <c r="G137" s="28">
        <v>5000</v>
      </c>
      <c r="H137" s="28">
        <v>5052</v>
      </c>
      <c r="I137" s="28">
        <v>11147</v>
      </c>
      <c r="J137" s="28">
        <v>5750</v>
      </c>
      <c r="K137" s="28">
        <v>9767</v>
      </c>
      <c r="L137" s="28">
        <v>6500</v>
      </c>
      <c r="M137" s="28">
        <v>8887</v>
      </c>
      <c r="N137" s="28">
        <v>6500</v>
      </c>
      <c r="O137" s="28">
        <v>7458</v>
      </c>
      <c r="P137" s="29">
        <v>6500</v>
      </c>
      <c r="Q137" s="29">
        <v>2674</v>
      </c>
      <c r="R137" s="29">
        <v>6011</v>
      </c>
      <c r="S137" s="30">
        <v>3250</v>
      </c>
      <c r="T137" s="30">
        <v>8500.5</v>
      </c>
      <c r="U137" s="30">
        <v>6500</v>
      </c>
      <c r="V137" s="30">
        <v>13600</v>
      </c>
      <c r="W137" s="30">
        <v>8500</v>
      </c>
      <c r="X137" s="30">
        <v>3926</v>
      </c>
      <c r="Y137" s="30">
        <v>9000</v>
      </c>
      <c r="Z137" s="30">
        <v>11875</v>
      </c>
      <c r="AA137" s="30">
        <v>15000</v>
      </c>
      <c r="AB137" s="30">
        <v>4072</v>
      </c>
      <c r="AC137" s="80">
        <v>15000</v>
      </c>
      <c r="AD137" s="92"/>
      <c r="AE137" s="103"/>
    </row>
    <row r="138" spans="1:31" x14ac:dyDescent="0.25">
      <c r="A138" s="31"/>
      <c r="B138" s="32" t="s">
        <v>16</v>
      </c>
      <c r="C138" s="33">
        <f t="shared" ref="C138:V138" si="69">SUM(C125:C137)</f>
        <v>70950</v>
      </c>
      <c r="D138" s="33">
        <f t="shared" si="69"/>
        <v>53579</v>
      </c>
      <c r="E138" s="33">
        <f t="shared" si="69"/>
        <v>70350</v>
      </c>
      <c r="F138" s="33">
        <f t="shared" si="69"/>
        <v>77833.25</v>
      </c>
      <c r="G138" s="33">
        <f t="shared" si="69"/>
        <v>74550</v>
      </c>
      <c r="H138" s="33">
        <f t="shared" si="69"/>
        <v>48499.15</v>
      </c>
      <c r="I138" s="33">
        <f t="shared" si="69"/>
        <v>75663.649999999994</v>
      </c>
      <c r="J138" s="33">
        <f t="shared" si="69"/>
        <v>76150</v>
      </c>
      <c r="K138" s="33">
        <f t="shared" si="69"/>
        <v>76992</v>
      </c>
      <c r="L138" s="33">
        <f t="shared" si="69"/>
        <v>78650</v>
      </c>
      <c r="M138" s="33">
        <f t="shared" si="69"/>
        <v>75149.5</v>
      </c>
      <c r="N138" s="33">
        <f t="shared" si="69"/>
        <v>78400</v>
      </c>
      <c r="O138" s="33">
        <f t="shared" si="69"/>
        <v>81709.850000000006</v>
      </c>
      <c r="P138" s="33">
        <f t="shared" si="69"/>
        <v>80400</v>
      </c>
      <c r="Q138" s="33">
        <f t="shared" si="69"/>
        <v>29441</v>
      </c>
      <c r="R138" s="33">
        <f t="shared" si="69"/>
        <v>33729</v>
      </c>
      <c r="S138" s="33">
        <f t="shared" si="69"/>
        <v>40200</v>
      </c>
      <c r="T138" s="33">
        <f t="shared" si="69"/>
        <v>50858.25</v>
      </c>
      <c r="U138" s="33">
        <f t="shared" si="69"/>
        <v>79400</v>
      </c>
      <c r="V138" s="33">
        <f t="shared" si="69"/>
        <v>104704.25</v>
      </c>
      <c r="W138" s="33">
        <f t="shared" ref="W138:X138" si="70">SUM(W125:W137)</f>
        <v>85250</v>
      </c>
      <c r="X138" s="33">
        <f t="shared" si="70"/>
        <v>77733.25</v>
      </c>
      <c r="Y138" s="33">
        <f t="shared" ref="Y138:Z138" si="71">SUM(Y125:Y137)</f>
        <v>91300</v>
      </c>
      <c r="Z138" s="33">
        <f t="shared" si="71"/>
        <v>107054.25</v>
      </c>
      <c r="AA138" s="33">
        <v>124250</v>
      </c>
      <c r="AB138" s="33">
        <f>SUM(AB125:AB137)</f>
        <v>74529.429999999993</v>
      </c>
      <c r="AC138" s="82">
        <f>SUM(AC125:AC137)</f>
        <v>145500</v>
      </c>
      <c r="AD138" s="94">
        <f t="shared" ref="AD138" si="72">SUM(AD125:AD137)</f>
        <v>0</v>
      </c>
      <c r="AE138" s="86">
        <f>SUM(AE125:AE137)</f>
        <v>0</v>
      </c>
    </row>
    <row r="139" spans="1:31" s="69" customFormat="1" x14ac:dyDescent="0.25">
      <c r="A139" s="62">
        <v>180</v>
      </c>
      <c r="B139" s="63" t="s">
        <v>203</v>
      </c>
      <c r="C139" s="64"/>
      <c r="D139" s="65"/>
      <c r="E139" s="66"/>
      <c r="F139" s="67"/>
      <c r="G139" s="68"/>
      <c r="H139" s="68"/>
      <c r="I139" s="68"/>
      <c r="J139" s="68"/>
      <c r="K139" s="68"/>
      <c r="L139" s="68"/>
      <c r="M139" s="68"/>
      <c r="N139" s="68"/>
      <c r="O139" s="68"/>
      <c r="AC139" s="85"/>
      <c r="AD139" s="98"/>
      <c r="AE139" s="106"/>
    </row>
    <row r="140" spans="1:31" x14ac:dyDescent="0.25">
      <c r="A140" s="35" t="s">
        <v>204</v>
      </c>
      <c r="B140" s="36" t="s">
        <v>205</v>
      </c>
      <c r="C140" s="24">
        <v>11500</v>
      </c>
      <c r="D140" s="25">
        <v>0</v>
      </c>
      <c r="E140" s="26">
        <v>11500</v>
      </c>
      <c r="F140" s="27">
        <v>0</v>
      </c>
      <c r="G140" s="28">
        <v>11500</v>
      </c>
      <c r="H140" s="28">
        <v>0</v>
      </c>
      <c r="I140" s="28">
        <v>0</v>
      </c>
      <c r="J140" s="28">
        <v>11500</v>
      </c>
      <c r="K140" s="28">
        <v>0</v>
      </c>
      <c r="L140" s="28">
        <v>10000</v>
      </c>
      <c r="M140" s="28">
        <v>0</v>
      </c>
      <c r="N140" s="28">
        <v>10000</v>
      </c>
      <c r="O140" s="28">
        <v>0</v>
      </c>
      <c r="P140" s="29">
        <v>10000</v>
      </c>
      <c r="Q140" s="29">
        <v>0</v>
      </c>
      <c r="R140" s="29"/>
      <c r="S140" s="29">
        <v>5000</v>
      </c>
      <c r="T140" s="29">
        <v>0</v>
      </c>
      <c r="U140" s="29">
        <v>5000</v>
      </c>
      <c r="V140" s="29">
        <v>0</v>
      </c>
      <c r="W140" s="29">
        <v>5000</v>
      </c>
      <c r="X140" s="29">
        <v>0</v>
      </c>
      <c r="Y140" s="29">
        <v>5000</v>
      </c>
      <c r="Z140" s="29">
        <v>0</v>
      </c>
      <c r="AA140" s="29">
        <v>5000</v>
      </c>
      <c r="AB140" s="29">
        <v>0</v>
      </c>
      <c r="AC140" s="84">
        <v>5000</v>
      </c>
      <c r="AD140" s="96"/>
      <c r="AE140" s="105"/>
    </row>
    <row r="141" spans="1:31" x14ac:dyDescent="0.25">
      <c r="A141" s="44" t="s">
        <v>206</v>
      </c>
      <c r="B141" s="45" t="s">
        <v>207</v>
      </c>
      <c r="C141" s="46">
        <v>0</v>
      </c>
      <c r="D141" s="47">
        <v>10956</v>
      </c>
      <c r="E141" s="26">
        <v>0</v>
      </c>
      <c r="F141" s="27">
        <v>11040.5</v>
      </c>
      <c r="G141" s="28">
        <v>0</v>
      </c>
      <c r="H141" s="28">
        <v>5400</v>
      </c>
      <c r="I141" s="28">
        <v>9185</v>
      </c>
      <c r="J141" s="28">
        <v>0</v>
      </c>
      <c r="K141" s="28">
        <v>8989</v>
      </c>
      <c r="L141" s="28">
        <v>0</v>
      </c>
      <c r="M141" s="28">
        <v>10877.5</v>
      </c>
      <c r="N141" s="28">
        <v>0</v>
      </c>
      <c r="O141" s="28">
        <v>9833</v>
      </c>
      <c r="P141" s="29">
        <v>0</v>
      </c>
      <c r="Q141" s="29">
        <v>2350</v>
      </c>
      <c r="R141" s="29">
        <v>2350</v>
      </c>
      <c r="S141" s="30">
        <v>0</v>
      </c>
      <c r="T141" s="30">
        <v>4045</v>
      </c>
      <c r="U141" s="30">
        <v>0</v>
      </c>
      <c r="V141" s="30">
        <v>5930</v>
      </c>
      <c r="W141" s="30">
        <v>0</v>
      </c>
      <c r="X141" s="30">
        <v>8442.5</v>
      </c>
      <c r="Y141" s="30">
        <v>0</v>
      </c>
      <c r="Z141" s="30">
        <v>10030</v>
      </c>
      <c r="AA141" s="30">
        <v>0</v>
      </c>
      <c r="AB141" s="30">
        <v>3835</v>
      </c>
      <c r="AC141" s="80">
        <v>0</v>
      </c>
      <c r="AD141" s="92"/>
      <c r="AE141" s="103"/>
    </row>
    <row r="142" spans="1:31" x14ac:dyDescent="0.25">
      <c r="A142" s="44" t="s">
        <v>208</v>
      </c>
      <c r="B142" s="45" t="s">
        <v>209</v>
      </c>
      <c r="C142" s="46">
        <v>0</v>
      </c>
      <c r="D142" s="47">
        <v>2819</v>
      </c>
      <c r="E142" s="26">
        <v>0</v>
      </c>
      <c r="F142" s="27">
        <v>2354.75</v>
      </c>
      <c r="G142" s="28">
        <v>0</v>
      </c>
      <c r="H142" s="28">
        <v>1347</v>
      </c>
      <c r="I142" s="28">
        <v>1923</v>
      </c>
      <c r="J142" s="28">
        <v>0</v>
      </c>
      <c r="K142" s="28">
        <v>2193</v>
      </c>
      <c r="L142" s="28">
        <v>0</v>
      </c>
      <c r="M142" s="28">
        <v>1354</v>
      </c>
      <c r="N142" s="28">
        <v>0</v>
      </c>
      <c r="O142" s="28">
        <v>1229</v>
      </c>
      <c r="P142" s="29">
        <v>0</v>
      </c>
      <c r="Q142" s="29">
        <v>745.75</v>
      </c>
      <c r="R142" s="29">
        <v>845.75</v>
      </c>
      <c r="S142" s="30">
        <v>0</v>
      </c>
      <c r="T142" s="30">
        <v>526</v>
      </c>
      <c r="U142" s="30">
        <v>0</v>
      </c>
      <c r="V142" s="30">
        <v>1051.5</v>
      </c>
      <c r="W142" s="30">
        <v>0</v>
      </c>
      <c r="X142" s="30">
        <v>916</v>
      </c>
      <c r="Y142" s="30">
        <v>0</v>
      </c>
      <c r="Z142" s="30">
        <v>1356</v>
      </c>
      <c r="AA142" s="30">
        <v>0</v>
      </c>
      <c r="AB142" s="30">
        <v>1212</v>
      </c>
      <c r="AC142" s="80">
        <v>0</v>
      </c>
      <c r="AD142" s="92"/>
      <c r="AE142" s="103"/>
    </row>
    <row r="143" spans="1:31" x14ac:dyDescent="0.25">
      <c r="A143" s="44" t="s">
        <v>210</v>
      </c>
      <c r="B143" s="45" t="s">
        <v>211</v>
      </c>
      <c r="C143" s="46">
        <v>0</v>
      </c>
      <c r="D143" s="47">
        <v>974</v>
      </c>
      <c r="E143" s="26">
        <v>0</v>
      </c>
      <c r="F143" s="27">
        <v>1821</v>
      </c>
      <c r="G143" s="28">
        <v>0</v>
      </c>
      <c r="H143" s="28">
        <v>682</v>
      </c>
      <c r="I143" s="28">
        <v>1605</v>
      </c>
      <c r="J143" s="28">
        <v>0</v>
      </c>
      <c r="K143" s="28">
        <v>629.93000000000006</v>
      </c>
      <c r="L143" s="28">
        <v>0</v>
      </c>
      <c r="M143" s="28">
        <v>30</v>
      </c>
      <c r="N143" s="28">
        <v>0</v>
      </c>
      <c r="O143" s="28">
        <v>0</v>
      </c>
      <c r="P143" s="29">
        <v>0</v>
      </c>
      <c r="Q143" s="29">
        <v>0</v>
      </c>
      <c r="R143" s="29">
        <v>0</v>
      </c>
      <c r="S143" s="30">
        <v>0</v>
      </c>
      <c r="T143" s="30">
        <v>0</v>
      </c>
      <c r="U143" s="30">
        <v>0</v>
      </c>
      <c r="V143" s="30">
        <v>0</v>
      </c>
      <c r="W143" s="30">
        <v>0</v>
      </c>
      <c r="X143" s="30">
        <v>0</v>
      </c>
      <c r="Y143" s="30">
        <v>0</v>
      </c>
      <c r="Z143" s="30">
        <v>0</v>
      </c>
      <c r="AA143" s="30">
        <v>0</v>
      </c>
      <c r="AB143" s="30">
        <v>0</v>
      </c>
      <c r="AC143" s="80">
        <v>0</v>
      </c>
      <c r="AD143" s="92"/>
      <c r="AE143" s="103"/>
    </row>
    <row r="144" spans="1:31" x14ac:dyDescent="0.25">
      <c r="A144" s="31"/>
      <c r="B144" s="32" t="s">
        <v>16</v>
      </c>
      <c r="C144" s="33">
        <f t="shared" ref="C144:V144" si="73">SUM(C140:C143)</f>
        <v>11500</v>
      </c>
      <c r="D144" s="33">
        <f t="shared" si="73"/>
        <v>14749</v>
      </c>
      <c r="E144" s="33">
        <f t="shared" si="73"/>
        <v>11500</v>
      </c>
      <c r="F144" s="33">
        <f t="shared" si="73"/>
        <v>15216.25</v>
      </c>
      <c r="G144" s="33">
        <f t="shared" si="73"/>
        <v>11500</v>
      </c>
      <c r="H144" s="33">
        <f t="shared" si="73"/>
        <v>7429</v>
      </c>
      <c r="I144" s="33">
        <f t="shared" si="73"/>
        <v>12713</v>
      </c>
      <c r="J144" s="33">
        <f t="shared" si="73"/>
        <v>11500</v>
      </c>
      <c r="K144" s="33">
        <f t="shared" si="73"/>
        <v>11811.93</v>
      </c>
      <c r="L144" s="33">
        <f t="shared" si="73"/>
        <v>10000</v>
      </c>
      <c r="M144" s="33">
        <f t="shared" si="73"/>
        <v>12261.5</v>
      </c>
      <c r="N144" s="33">
        <f t="shared" si="73"/>
        <v>10000</v>
      </c>
      <c r="O144" s="33">
        <f t="shared" si="73"/>
        <v>11062</v>
      </c>
      <c r="P144" s="33">
        <f t="shared" si="73"/>
        <v>10000</v>
      </c>
      <c r="Q144" s="33">
        <f t="shared" si="73"/>
        <v>3095.75</v>
      </c>
      <c r="R144" s="33">
        <f t="shared" si="73"/>
        <v>3195.75</v>
      </c>
      <c r="S144" s="33">
        <f t="shared" si="73"/>
        <v>5000</v>
      </c>
      <c r="T144" s="33">
        <f t="shared" si="73"/>
        <v>4571</v>
      </c>
      <c r="U144" s="33">
        <f t="shared" si="73"/>
        <v>5000</v>
      </c>
      <c r="V144" s="33">
        <f t="shared" si="73"/>
        <v>6981.5</v>
      </c>
      <c r="W144" s="33">
        <f t="shared" ref="W144:X144" si="74">SUM(W140:W143)</f>
        <v>5000</v>
      </c>
      <c r="X144" s="33">
        <f t="shared" si="74"/>
        <v>9358.5</v>
      </c>
      <c r="Y144" s="33">
        <f t="shared" ref="Y144:Z144" si="75">SUM(Y140:Y143)</f>
        <v>5000</v>
      </c>
      <c r="Z144" s="33">
        <f t="shared" si="75"/>
        <v>11386</v>
      </c>
      <c r="AA144" s="33">
        <v>5000</v>
      </c>
      <c r="AB144" s="33">
        <f>SUM(AB141:AB143)</f>
        <v>5047</v>
      </c>
      <c r="AC144" s="82">
        <f>SUM(AC140:AC143)</f>
        <v>5000</v>
      </c>
      <c r="AD144" s="94">
        <f t="shared" ref="AD144" si="76">SUM(AD140:AD143)</f>
        <v>0</v>
      </c>
      <c r="AE144" s="86">
        <f>SUM(AE140:AE143)</f>
        <v>0</v>
      </c>
    </row>
    <row r="145" spans="1:31" x14ac:dyDescent="0.25">
      <c r="A145" s="54">
        <v>183</v>
      </c>
      <c r="B145" s="55" t="s">
        <v>212</v>
      </c>
      <c r="C145" s="24"/>
      <c r="D145" s="25"/>
      <c r="E145" s="26"/>
      <c r="F145" s="27"/>
      <c r="G145" s="28"/>
      <c r="H145" s="28"/>
      <c r="I145" s="28"/>
      <c r="J145" s="28"/>
      <c r="K145" s="28"/>
      <c r="L145" s="28"/>
      <c r="M145" s="28"/>
      <c r="N145" s="28"/>
      <c r="O145" s="28"/>
      <c r="P145" s="29"/>
      <c r="Q145" s="29"/>
      <c r="R145" s="29"/>
    </row>
    <row r="146" spans="1:31" x14ac:dyDescent="0.25">
      <c r="A146" s="70" t="s">
        <v>213</v>
      </c>
      <c r="B146" s="6" t="s">
        <v>214</v>
      </c>
      <c r="C146" s="24">
        <v>15000</v>
      </c>
      <c r="D146" s="25">
        <v>10725</v>
      </c>
      <c r="E146" s="26">
        <v>15000</v>
      </c>
      <c r="F146" s="27">
        <v>20995.65</v>
      </c>
      <c r="G146" s="28">
        <v>15500</v>
      </c>
      <c r="H146" s="28">
        <v>6450</v>
      </c>
      <c r="I146" s="28">
        <v>14045</v>
      </c>
      <c r="J146" s="28">
        <v>18500</v>
      </c>
      <c r="K146" s="28">
        <v>19110</v>
      </c>
      <c r="L146" s="28">
        <v>18500</v>
      </c>
      <c r="M146" s="28">
        <v>16130</v>
      </c>
      <c r="N146" s="28">
        <v>18500</v>
      </c>
      <c r="O146" s="28">
        <v>17570</v>
      </c>
      <c r="P146" s="29">
        <v>18500</v>
      </c>
      <c r="Q146" s="29">
        <v>9220</v>
      </c>
      <c r="R146" s="29">
        <v>16970</v>
      </c>
      <c r="S146" s="30">
        <v>18500</v>
      </c>
      <c r="T146" s="30">
        <v>17490</v>
      </c>
      <c r="U146" s="30">
        <v>18500</v>
      </c>
      <c r="V146" s="30">
        <v>14042.49</v>
      </c>
      <c r="W146" s="30">
        <v>20380</v>
      </c>
      <c r="X146" s="30">
        <v>9772</v>
      </c>
      <c r="Y146" s="30">
        <v>17300</v>
      </c>
      <c r="Z146" s="30">
        <v>9590</v>
      </c>
      <c r="AA146" s="30">
        <v>17200</v>
      </c>
      <c r="AB146" s="30">
        <v>6000</v>
      </c>
      <c r="AC146" s="80">
        <v>17200</v>
      </c>
      <c r="AD146" s="92"/>
      <c r="AE146" s="103"/>
    </row>
    <row r="147" spans="1:31" x14ac:dyDescent="0.25">
      <c r="A147" s="70" t="s">
        <v>215</v>
      </c>
      <c r="B147" s="6" t="s">
        <v>216</v>
      </c>
      <c r="C147" s="24">
        <v>1568</v>
      </c>
      <c r="D147" s="25">
        <v>1307</v>
      </c>
      <c r="E147" s="26">
        <v>1568</v>
      </c>
      <c r="F147" s="27">
        <v>1437.53</v>
      </c>
      <c r="G147" s="28">
        <v>1568</v>
      </c>
      <c r="H147" s="28">
        <v>1176.21</v>
      </c>
      <c r="I147" s="28">
        <v>1568.22</v>
      </c>
      <c r="J147" s="28">
        <v>1500</v>
      </c>
      <c r="K147" s="28">
        <v>1568.28</v>
      </c>
      <c r="L147" s="28">
        <v>1500</v>
      </c>
      <c r="M147" s="28">
        <v>1568.25</v>
      </c>
      <c r="N147" s="28">
        <v>1500</v>
      </c>
      <c r="O147" s="28">
        <v>1568.25</v>
      </c>
      <c r="P147" s="29">
        <v>1500</v>
      </c>
      <c r="Q147" s="29">
        <v>1176.21</v>
      </c>
      <c r="R147" s="29">
        <v>1568.25</v>
      </c>
      <c r="S147" s="30">
        <v>1500</v>
      </c>
      <c r="T147" s="30">
        <v>0</v>
      </c>
      <c r="U147" s="30">
        <v>0</v>
      </c>
      <c r="V147" s="30">
        <v>100</v>
      </c>
      <c r="W147" s="30">
        <v>0</v>
      </c>
      <c r="X147" s="30">
        <v>0</v>
      </c>
      <c r="Y147" s="30">
        <v>0</v>
      </c>
      <c r="Z147" s="30">
        <v>0</v>
      </c>
      <c r="AA147" s="30">
        <v>0</v>
      </c>
      <c r="AB147" s="30">
        <v>0</v>
      </c>
      <c r="AC147" s="80">
        <v>0</v>
      </c>
      <c r="AD147" s="92"/>
      <c r="AE147" s="103"/>
    </row>
    <row r="148" spans="1:31" x14ac:dyDescent="0.25">
      <c r="A148" s="70" t="s">
        <v>217</v>
      </c>
      <c r="B148" s="6" t="s">
        <v>218</v>
      </c>
      <c r="C148" s="24">
        <v>0</v>
      </c>
      <c r="D148" s="25">
        <v>6604</v>
      </c>
      <c r="E148" s="26">
        <v>0</v>
      </c>
      <c r="F148" s="27">
        <v>4604</v>
      </c>
      <c r="G148" s="28">
        <v>3000</v>
      </c>
      <c r="H148" s="28">
        <v>853</v>
      </c>
      <c r="I148" s="28">
        <v>1654</v>
      </c>
      <c r="J148" s="28">
        <v>4500</v>
      </c>
      <c r="K148" s="28">
        <v>1304</v>
      </c>
      <c r="L148" s="28">
        <v>4500</v>
      </c>
      <c r="M148" s="28">
        <v>3037.24</v>
      </c>
      <c r="N148" s="28">
        <v>1300</v>
      </c>
      <c r="O148" s="28">
        <v>1604</v>
      </c>
      <c r="P148" s="29">
        <v>1300</v>
      </c>
      <c r="Q148" s="29">
        <v>1603</v>
      </c>
      <c r="R148" s="29">
        <v>2004</v>
      </c>
      <c r="S148" s="30">
        <v>1300</v>
      </c>
      <c r="T148" s="30">
        <v>522.76</v>
      </c>
      <c r="U148" s="30">
        <v>2004</v>
      </c>
      <c r="V148" s="30">
        <v>1704</v>
      </c>
      <c r="W148" s="30">
        <v>2004</v>
      </c>
      <c r="X148" s="30">
        <v>3264</v>
      </c>
      <c r="Y148" s="30">
        <v>3000</v>
      </c>
      <c r="Z148" s="30">
        <v>2004</v>
      </c>
      <c r="AA148" s="30">
        <v>3000</v>
      </c>
      <c r="AB148" s="30">
        <v>1303</v>
      </c>
      <c r="AC148" s="80">
        <v>3000</v>
      </c>
      <c r="AD148" s="92"/>
      <c r="AE148" s="103"/>
    </row>
    <row r="149" spans="1:31" x14ac:dyDescent="0.25">
      <c r="A149" s="70" t="s">
        <v>219</v>
      </c>
      <c r="B149" s="6" t="s">
        <v>220</v>
      </c>
      <c r="C149" s="24">
        <v>63500</v>
      </c>
      <c r="D149" s="25">
        <v>141377</v>
      </c>
      <c r="E149" s="26">
        <v>140000</v>
      </c>
      <c r="F149" s="27">
        <v>118922.98</v>
      </c>
      <c r="G149" s="28">
        <v>101000</v>
      </c>
      <c r="H149" s="28">
        <v>76470.03</v>
      </c>
      <c r="I149" s="28">
        <v>95164.89</v>
      </c>
      <c r="J149" s="28">
        <v>115000</v>
      </c>
      <c r="K149" s="28">
        <v>115331.1</v>
      </c>
      <c r="L149" s="28">
        <v>115000</v>
      </c>
      <c r="M149" s="28">
        <v>132914.38</v>
      </c>
      <c r="N149" s="28">
        <v>122000</v>
      </c>
      <c r="O149" s="28">
        <v>163608.56</v>
      </c>
      <c r="P149" s="29">
        <v>110000</v>
      </c>
      <c r="Q149" s="29">
        <v>0</v>
      </c>
      <c r="R149" s="29">
        <v>85019.35</v>
      </c>
      <c r="S149" s="30">
        <v>25000</v>
      </c>
      <c r="T149" s="30">
        <v>14052.85</v>
      </c>
      <c r="U149" s="30">
        <v>25000</v>
      </c>
      <c r="V149" s="30">
        <v>33948.61</v>
      </c>
      <c r="W149" s="30">
        <v>25000</v>
      </c>
      <c r="X149" s="30">
        <v>129435.49</v>
      </c>
      <c r="Y149" s="30">
        <v>163000</v>
      </c>
      <c r="Z149" s="30">
        <v>127632.19</v>
      </c>
      <c r="AA149" s="30">
        <v>115000</v>
      </c>
      <c r="AB149" s="30">
        <v>78845.13</v>
      </c>
      <c r="AC149" s="80">
        <v>115000</v>
      </c>
      <c r="AD149" s="92"/>
      <c r="AE149" s="103"/>
    </row>
    <row r="150" spans="1:31" x14ac:dyDescent="0.25">
      <c r="A150" s="70" t="s">
        <v>221</v>
      </c>
      <c r="B150" s="6" t="s">
        <v>222</v>
      </c>
      <c r="C150" s="24">
        <v>27100</v>
      </c>
      <c r="D150" s="25">
        <v>0</v>
      </c>
      <c r="E150" s="26">
        <v>0</v>
      </c>
      <c r="F150" s="27">
        <v>0</v>
      </c>
      <c r="G150" s="28">
        <v>0</v>
      </c>
      <c r="H150" s="28">
        <v>0</v>
      </c>
      <c r="I150" s="28">
        <v>0</v>
      </c>
      <c r="J150" s="28">
        <v>0</v>
      </c>
      <c r="K150" s="28">
        <v>0</v>
      </c>
      <c r="L150" s="28">
        <v>0</v>
      </c>
      <c r="M150" s="28">
        <v>597.49</v>
      </c>
      <c r="N150" s="28">
        <v>0</v>
      </c>
      <c r="O150" s="28">
        <v>0</v>
      </c>
      <c r="P150" s="29">
        <v>0</v>
      </c>
      <c r="Q150" s="29">
        <v>0</v>
      </c>
      <c r="R150" s="29">
        <v>0</v>
      </c>
      <c r="S150" s="30">
        <v>0</v>
      </c>
      <c r="T150" s="30">
        <v>0</v>
      </c>
      <c r="U150" s="30">
        <v>0</v>
      </c>
      <c r="V150" s="30">
        <v>162.76</v>
      </c>
      <c r="W150" s="30">
        <v>0</v>
      </c>
      <c r="X150" s="30">
        <v>197.23</v>
      </c>
      <c r="Y150" s="30">
        <v>0</v>
      </c>
      <c r="Z150" s="30">
        <v>109.91</v>
      </c>
      <c r="AA150" s="30">
        <v>0</v>
      </c>
      <c r="AB150" s="30">
        <v>-149.31</v>
      </c>
      <c r="AC150" s="80">
        <v>110</v>
      </c>
      <c r="AD150" s="92"/>
      <c r="AE150" s="103"/>
    </row>
    <row r="151" spans="1:31" x14ac:dyDescent="0.25">
      <c r="A151" s="70" t="s">
        <v>223</v>
      </c>
      <c r="B151" s="6" t="s">
        <v>224</v>
      </c>
      <c r="C151" s="24">
        <v>750</v>
      </c>
      <c r="D151" s="25">
        <v>0</v>
      </c>
      <c r="E151" s="26">
        <v>0</v>
      </c>
      <c r="F151" s="27">
        <v>0</v>
      </c>
      <c r="G151" s="28">
        <v>0</v>
      </c>
      <c r="H151" s="28">
        <v>0</v>
      </c>
      <c r="I151" s="28">
        <v>0</v>
      </c>
      <c r="J151" s="28">
        <v>0</v>
      </c>
      <c r="K151" s="28">
        <v>4.0999999999999996</v>
      </c>
      <c r="L151" s="28">
        <v>0</v>
      </c>
      <c r="M151" s="28">
        <v>145.86000000000001</v>
      </c>
      <c r="N151" s="28">
        <v>0</v>
      </c>
      <c r="O151" s="28">
        <v>346</v>
      </c>
      <c r="P151" s="29">
        <v>0</v>
      </c>
      <c r="Q151" s="29">
        <v>15</v>
      </c>
      <c r="R151" s="29">
        <v>15</v>
      </c>
      <c r="S151" s="30">
        <v>0</v>
      </c>
      <c r="T151" s="30">
        <v>700</v>
      </c>
      <c r="U151" s="30">
        <v>0</v>
      </c>
      <c r="V151" s="30">
        <v>205</v>
      </c>
      <c r="W151" s="30">
        <v>700</v>
      </c>
      <c r="X151" s="30">
        <v>686</v>
      </c>
      <c r="Y151" s="30">
        <v>500</v>
      </c>
      <c r="Z151" s="30">
        <v>130</v>
      </c>
      <c r="AA151" s="30">
        <v>300</v>
      </c>
      <c r="AB151" s="30">
        <v>208.57</v>
      </c>
      <c r="AC151" s="80">
        <v>130</v>
      </c>
      <c r="AD151" s="92"/>
      <c r="AE151" s="103"/>
    </row>
    <row r="152" spans="1:31" x14ac:dyDescent="0.25">
      <c r="A152" s="70" t="s">
        <v>225</v>
      </c>
      <c r="B152" s="6" t="s">
        <v>226</v>
      </c>
      <c r="C152" s="24">
        <v>0</v>
      </c>
      <c r="D152" s="25">
        <v>18345</v>
      </c>
      <c r="E152" s="26">
        <v>0</v>
      </c>
      <c r="F152" s="27">
        <v>0</v>
      </c>
      <c r="G152" s="28">
        <v>0</v>
      </c>
      <c r="H152" s="28">
        <v>0</v>
      </c>
      <c r="I152" s="28">
        <v>0</v>
      </c>
      <c r="J152" s="28">
        <v>0</v>
      </c>
      <c r="K152" s="28">
        <v>0</v>
      </c>
      <c r="L152" s="28">
        <v>0</v>
      </c>
      <c r="M152" s="28">
        <v>0</v>
      </c>
      <c r="N152" s="28">
        <v>0</v>
      </c>
      <c r="O152" s="28">
        <v>0</v>
      </c>
      <c r="P152" s="29">
        <v>0</v>
      </c>
      <c r="Q152" s="29">
        <v>0</v>
      </c>
      <c r="R152" s="29">
        <v>0</v>
      </c>
      <c r="S152" s="30">
        <v>0</v>
      </c>
      <c r="T152" s="30">
        <v>0</v>
      </c>
      <c r="U152" s="30">
        <v>0</v>
      </c>
      <c r="V152" s="30">
        <v>0</v>
      </c>
      <c r="W152" s="30">
        <v>0</v>
      </c>
      <c r="X152" s="30">
        <v>0</v>
      </c>
      <c r="Y152" s="30">
        <v>0</v>
      </c>
      <c r="Z152" s="30">
        <v>0</v>
      </c>
      <c r="AA152" s="30">
        <v>0</v>
      </c>
      <c r="AB152" s="30">
        <v>0</v>
      </c>
      <c r="AC152" s="80">
        <v>0</v>
      </c>
      <c r="AD152" s="92"/>
      <c r="AE152" s="103"/>
    </row>
    <row r="153" spans="1:31" x14ac:dyDescent="0.25">
      <c r="A153" s="70" t="s">
        <v>227</v>
      </c>
      <c r="B153" s="6" t="s">
        <v>163</v>
      </c>
      <c r="C153" s="46"/>
      <c r="D153" s="47"/>
      <c r="E153" s="26"/>
      <c r="F153" s="27"/>
      <c r="G153" s="28"/>
      <c r="H153" s="28"/>
      <c r="I153" s="28"/>
      <c r="J153" s="28"/>
      <c r="K153" s="28"/>
      <c r="L153" s="28"/>
      <c r="M153" s="28"/>
      <c r="N153" s="28"/>
      <c r="O153" s="28"/>
      <c r="P153" s="29">
        <v>30000</v>
      </c>
      <c r="Q153" s="29">
        <v>0</v>
      </c>
      <c r="R153" s="29">
        <v>0</v>
      </c>
      <c r="S153" s="30">
        <v>0</v>
      </c>
      <c r="T153" s="30">
        <v>0</v>
      </c>
      <c r="U153" s="30">
        <v>0</v>
      </c>
      <c r="V153" s="30">
        <v>0</v>
      </c>
      <c r="W153" s="30">
        <v>0</v>
      </c>
      <c r="X153" s="30">
        <v>0</v>
      </c>
      <c r="Y153" s="30">
        <v>100000</v>
      </c>
      <c r="Z153" s="30">
        <v>0</v>
      </c>
      <c r="AA153" s="30">
        <v>0</v>
      </c>
      <c r="AB153" s="30">
        <v>0</v>
      </c>
      <c r="AC153" s="80">
        <v>0</v>
      </c>
      <c r="AD153" s="92"/>
      <c r="AE153" s="103"/>
    </row>
    <row r="154" spans="1:31" x14ac:dyDescent="0.25">
      <c r="A154" s="70" t="s">
        <v>228</v>
      </c>
      <c r="B154" s="6" t="s">
        <v>229</v>
      </c>
      <c r="C154" s="46"/>
      <c r="D154" s="47"/>
      <c r="E154" s="26"/>
      <c r="F154" s="27"/>
      <c r="G154" s="28"/>
      <c r="H154" s="28"/>
      <c r="I154" s="28"/>
      <c r="J154" s="28"/>
      <c r="K154" s="28"/>
      <c r="L154" s="28"/>
      <c r="M154" s="28"/>
      <c r="N154" s="28"/>
      <c r="O154" s="28"/>
      <c r="P154" s="29"/>
      <c r="Q154" s="29"/>
      <c r="R154" s="29">
        <v>30000</v>
      </c>
      <c r="S154" s="30"/>
      <c r="T154" s="30">
        <v>0</v>
      </c>
      <c r="U154" s="30">
        <v>0</v>
      </c>
      <c r="V154" s="30">
        <v>0</v>
      </c>
      <c r="W154" s="30">
        <v>0</v>
      </c>
      <c r="X154" s="30">
        <v>0</v>
      </c>
      <c r="Y154" s="30">
        <v>0</v>
      </c>
      <c r="Z154" s="30">
        <v>0</v>
      </c>
      <c r="AA154" s="30">
        <v>0</v>
      </c>
      <c r="AB154" s="30">
        <v>0</v>
      </c>
      <c r="AC154" s="80">
        <v>0</v>
      </c>
      <c r="AD154" s="92"/>
      <c r="AE154" s="103"/>
    </row>
    <row r="155" spans="1:31" x14ac:dyDescent="0.25">
      <c r="A155" s="31"/>
      <c r="B155" s="53" t="s">
        <v>158</v>
      </c>
      <c r="C155" s="33">
        <f t="shared" ref="C155:O155" si="77">SUM(C146:C152)</f>
        <v>107918</v>
      </c>
      <c r="D155" s="33">
        <f t="shared" si="77"/>
        <v>178358</v>
      </c>
      <c r="E155" s="33">
        <f t="shared" si="77"/>
        <v>156568</v>
      </c>
      <c r="F155" s="34">
        <f t="shared" si="77"/>
        <v>145960.16</v>
      </c>
      <c r="G155" s="33">
        <f t="shared" si="77"/>
        <v>121068</v>
      </c>
      <c r="H155" s="33">
        <f t="shared" si="77"/>
        <v>84949.239999999991</v>
      </c>
      <c r="I155" s="33">
        <f t="shared" si="77"/>
        <v>112432.11</v>
      </c>
      <c r="J155" s="33">
        <f t="shared" si="77"/>
        <v>139500</v>
      </c>
      <c r="K155" s="33">
        <f t="shared" si="77"/>
        <v>137317.48000000001</v>
      </c>
      <c r="L155" s="33">
        <f t="shared" si="77"/>
        <v>139500</v>
      </c>
      <c r="M155" s="33">
        <f t="shared" si="77"/>
        <v>154393.21999999997</v>
      </c>
      <c r="N155" s="33">
        <f t="shared" si="77"/>
        <v>143300</v>
      </c>
      <c r="O155" s="33">
        <f t="shared" si="77"/>
        <v>184696.81</v>
      </c>
      <c r="P155" s="33">
        <f>SUM(P146:P153)</f>
        <v>161300</v>
      </c>
      <c r="Q155" s="33">
        <f>SUM(Q146:Q153)</f>
        <v>12014.21</v>
      </c>
      <c r="R155" s="33">
        <f>SUM(R146:R154)</f>
        <v>135576.6</v>
      </c>
      <c r="S155" s="33">
        <f>SUM(S146:S153)</f>
        <v>46300</v>
      </c>
      <c r="T155" s="33">
        <f t="shared" ref="T155" si="78">SUM(T146:T153)</f>
        <v>32765.61</v>
      </c>
      <c r="U155" s="33">
        <f t="shared" ref="U155:AD155" si="79">SUM(U146:U154)</f>
        <v>45504</v>
      </c>
      <c r="V155" s="33">
        <f t="shared" si="79"/>
        <v>50162.86</v>
      </c>
      <c r="W155" s="33">
        <f t="shared" si="79"/>
        <v>48084</v>
      </c>
      <c r="X155" s="33">
        <f t="shared" si="79"/>
        <v>143354.72</v>
      </c>
      <c r="Y155" s="33">
        <f t="shared" ref="Y155:Z155" si="80">SUM(Y146:Y154)</f>
        <v>283800</v>
      </c>
      <c r="Z155" s="33">
        <f t="shared" si="80"/>
        <v>139466.1</v>
      </c>
      <c r="AA155" s="33">
        <v>135500</v>
      </c>
      <c r="AB155" s="33">
        <f>SUM(AB146:AB154)</f>
        <v>86207.390000000014</v>
      </c>
      <c r="AC155" s="82">
        <f>SUM(AC146:AC154)</f>
        <v>135440</v>
      </c>
      <c r="AD155" s="94">
        <f t="shared" si="79"/>
        <v>0</v>
      </c>
      <c r="AE155" s="86">
        <f>SUM(AE146:AE154)</f>
        <v>0</v>
      </c>
    </row>
    <row r="156" spans="1:31" x14ac:dyDescent="0.25">
      <c r="A156" s="71"/>
      <c r="B156" s="72" t="s">
        <v>230</v>
      </c>
      <c r="C156" s="24"/>
      <c r="D156" s="25"/>
      <c r="E156" s="26"/>
      <c r="F156" s="27"/>
      <c r="G156" s="28"/>
      <c r="H156" s="28"/>
      <c r="I156" s="28"/>
      <c r="J156" s="28"/>
      <c r="K156" s="28"/>
      <c r="L156" s="28"/>
      <c r="M156" s="28"/>
      <c r="N156" s="28">
        <v>200000</v>
      </c>
      <c r="O156" s="28"/>
      <c r="P156" s="29"/>
      <c r="Q156" s="29"/>
      <c r="R156" s="29"/>
      <c r="S156" s="30"/>
      <c r="T156" s="30"/>
      <c r="U156" s="30"/>
      <c r="V156" s="30"/>
      <c r="W156" s="30"/>
      <c r="X156" s="30"/>
      <c r="Y156" s="30">
        <v>50000</v>
      </c>
      <c r="Z156" s="30"/>
      <c r="AA156" s="30">
        <v>500000</v>
      </c>
      <c r="AB156" s="30">
        <v>500000</v>
      </c>
      <c r="AC156" s="80">
        <v>500000</v>
      </c>
      <c r="AD156" s="92"/>
      <c r="AE156" s="103"/>
    </row>
    <row r="157" spans="1:31" x14ac:dyDescent="0.25">
      <c r="A157" s="107"/>
      <c r="B157" s="72" t="s">
        <v>250</v>
      </c>
      <c r="C157" s="46"/>
      <c r="D157" s="47"/>
      <c r="E157" s="26"/>
      <c r="F157" s="27"/>
      <c r="G157" s="28"/>
      <c r="H157" s="28"/>
      <c r="I157" s="28"/>
      <c r="J157" s="28"/>
      <c r="K157" s="28"/>
      <c r="L157" s="28"/>
      <c r="M157" s="28"/>
      <c r="N157" s="28"/>
      <c r="O157" s="28"/>
      <c r="P157" s="29"/>
      <c r="Q157" s="29"/>
      <c r="R157" s="29"/>
      <c r="S157" s="30"/>
      <c r="T157" s="30"/>
      <c r="U157" s="30"/>
      <c r="V157" s="30"/>
      <c r="W157" s="30"/>
      <c r="X157" s="30"/>
      <c r="Y157" s="30"/>
      <c r="Z157" s="30"/>
      <c r="AA157" s="30">
        <v>342414</v>
      </c>
      <c r="AB157" s="30">
        <v>342414</v>
      </c>
      <c r="AC157" s="80">
        <v>363053</v>
      </c>
      <c r="AD157" s="92"/>
      <c r="AE157" s="103"/>
    </row>
    <row r="158" spans="1:31" x14ac:dyDescent="0.25">
      <c r="A158" s="31"/>
      <c r="B158" s="73" t="s">
        <v>231</v>
      </c>
      <c r="C158" s="33" t="e">
        <f>SUM(C9+#REF!+C138+C123+C118+C19+C24+C31+C35+C49+C65+C68+C80+C87+C91+C94+C99+C103+C108+C112+C144+C155+#REF!)</f>
        <v>#REF!</v>
      </c>
      <c r="D158" s="33" t="e">
        <f>SUM(D9+#REF!+D138+D123+D118+D19+D24+D31+D35+D49+D65+D68+D80+D87+D91+D94+D99+D103+D108+D112+D144+D155+#REF!)</f>
        <v>#REF!</v>
      </c>
      <c r="E158" s="33" t="e">
        <f>SUM(E9+#REF!+E138+E123+E118+E19+E24+E31+E35+E49+E65+E68+E80+E87+E91+E94+E99+E103+E108+E112+E144+E155+#REF!)</f>
        <v>#REF!</v>
      </c>
      <c r="F158" s="33" t="e">
        <f>SUM(F9+#REF!+F138+F123+F118+F19+F24+F31+F35+F49+F65+F68+F80+F87+F91+F94+F99+F103+F108+F112+F144+F155+#REF!)</f>
        <v>#REF!</v>
      </c>
      <c r="G158" s="33" t="e">
        <f>SUM(G9+#REF!+G138+G123+G118+G19+G24+G31+G35+G49+G65+G68+G80+G87+G91+G94+G99+G103+G108+G112+G144+G155+#REF!)</f>
        <v>#REF!</v>
      </c>
      <c r="H158" s="33" t="e">
        <f>SUM(H9+#REF!+H138+H123+H118+H19+H24+H31+H35+H49+H65+H68+H80+H87+H91+H94+H99+H103+H108+H112+H144+H155+#REF!)</f>
        <v>#REF!</v>
      </c>
      <c r="I158" s="33" t="e">
        <f>SUM(I9+#REF!+I138+I123+I118+I19+I24+I31+I35+I49+I65+I68+I80+I87+I91+I94+I99+I103+I108+I112+I144+I155+#REF!)</f>
        <v>#REF!</v>
      </c>
      <c r="J158" s="33" t="e">
        <f>SUM(J9+#REF!+J138+J123+J118+J19+J24+J31+J35+J49+J65+J68+J80+J87+J91+J94+J99+J103+J108+J112+J144+J155)</f>
        <v>#REF!</v>
      </c>
      <c r="K158" s="33" t="e">
        <f>SUM(K9+#REF!+K138+K123+K118+K19+K24+K31+K35+K49+K65+K68+K80+K87+K91+K94+K99+K103+K108+K112+K144+K155)</f>
        <v>#REF!</v>
      </c>
      <c r="L158" s="33" t="e">
        <f>SUM(L9+#REF!+L138+L123+L118+L19+L24+L31+L35+L49+L65+L68+L80+L87+L91+L94+L99+L103+L108+L112+L144+L155)</f>
        <v>#REF!</v>
      </c>
      <c r="M158" s="33" t="e">
        <f>SUM(M9+#REF!+M138+M123+M118+M19+M24+M31+M35+M49+M65+M68+M80+M87+M91+M94+M99+M103+M108+M112+M144+M155)</f>
        <v>#REF!</v>
      </c>
      <c r="N158" s="33" t="e">
        <f>SUM(N9+#REF!+N138+N123+N118+N19+N24+N31+N35+N49+N65+N68+N80+N87+N91+N94+N99+N103+N108+N112+N144+N155)</f>
        <v>#REF!</v>
      </c>
      <c r="O158" s="33" t="e">
        <f>SUM(O9+#REF!+O138+O123+O118+O19+O24+O31+O35+O49+O65+O68+O80+O87+O91+O94+O99+O103+O108+O112+O144+O155)</f>
        <v>#REF!</v>
      </c>
      <c r="P158" s="33" t="e">
        <f>SUM(P9+#REF!+P138+P123+P118+P19+P24+P31+P35+P49+P65+P68+P80+P87+P91+P94+P99+P103+P108+P112+P144+P155)</f>
        <v>#REF!</v>
      </c>
      <c r="Q158" s="33" t="e">
        <f>SUM(Q9+#REF!+Q138+Q123+Q118+Q19+Q24+Q31+Q35+Q49+Q65+Q68+Q80+Q87+Q91+Q94+Q99+Q103+Q108+Q112+Q144+Q155)</f>
        <v>#REF!</v>
      </c>
      <c r="R158" s="33" t="e">
        <f>SUM(R9+#REF!+R138+R123+R118+R19+R24+R31+R35+R49+R65+R68+R80+R87+R91+R94+R99+R103+R108+R112+R144+R155)</f>
        <v>#REF!</v>
      </c>
      <c r="S158" s="33">
        <f t="shared" ref="S158:X158" si="81">SUM(S155,S144,S138,S123,S118,S112,S108,S103,S99,S94,S91,S87,S80,S68,S65,S49,S35,S31,S24,S19,S9)</f>
        <v>11704951</v>
      </c>
      <c r="T158" s="33">
        <f t="shared" si="81"/>
        <v>11658375.17</v>
      </c>
      <c r="U158" s="33">
        <f t="shared" si="81"/>
        <v>10980500.969999999</v>
      </c>
      <c r="V158" s="33">
        <f t="shared" si="81"/>
        <v>11265578.040000001</v>
      </c>
      <c r="W158" s="33">
        <f t="shared" si="81"/>
        <v>11193007</v>
      </c>
      <c r="X158" s="33">
        <f t="shared" si="81"/>
        <v>13392682.539999999</v>
      </c>
      <c r="Y158" s="33">
        <f>SUM(Y156,Y155,Y144,Y138,Y123,Y118,Y112,Y108,Y103,Y99,Y94,Y91,Y87,Y80,Y68,Y65,Y49,Y35,Y31,Y24,Y19,Y9)</f>
        <v>13754579</v>
      </c>
      <c r="Z158" s="33">
        <f>SUM(Z156,Z155,Z144,Z138,Z123,Z118,Z112,Z108,Z103,Z99,Z94,Z91,Z87,Z80,Z68,Z65,Z49,Z35,Z31,Z24,Z19,Z9)</f>
        <v>13745730.16</v>
      </c>
      <c r="AA158" s="33">
        <f>SUM(AA156,AA155,AA144,AA138,AA123,AA118,AA112,AA108,AA103,AA99,AA94,AA91,AA87,AA80,AA68,AA65,AA49,AA35,AA31,AA24,AA19,AA9,AA157)</f>
        <v>14749220</v>
      </c>
      <c r="AB158" s="33">
        <f>SUM(AB156,AB155,AB144,AB138,AB123,AB118,AB112,AB108,AB103,AB99,AB94,AB91,AB87,AB80,AB68,AB65,AB49,AB35,AB31,AB24,AB19,AB9,AB157)</f>
        <v>13849444.33</v>
      </c>
      <c r="AC158" s="82">
        <f>SUM(AC156:AC157,AC155,AC144,AC138,AC123,AC118,AC112,AC108,AC103,AC99,AC94,AC91,AC87,AC80,AC68,AC65,AC49,AC35,AC31,AC24,AC19,AC9)</f>
        <v>16089782.82</v>
      </c>
      <c r="AD158" s="94">
        <f>SUM(AD155,AD144,AD138,AD123,AD118,AD112,AD108,AD103,AD99,AD94,AD91,AD87,AD80,AD68,AD65,AD49,AD35,AD31,AD24,AD19,AD9)</f>
        <v>14000</v>
      </c>
      <c r="AE158" s="86">
        <f>SUM(AE156:AE157,AE155,AE144,AE138,AE123,AE118,AE112,AE108,AE103,AE99,AE94,AE91,AE87,AE80,AE68,AE65,AE49,AE35,AE31,AE24,AE19,AE9)</f>
        <v>0</v>
      </c>
    </row>
    <row r="159" spans="1:31" x14ac:dyDescent="0.25">
      <c r="A159" s="70"/>
      <c r="B159" s="6"/>
      <c r="C159" s="74"/>
      <c r="D159" s="27"/>
      <c r="E159" s="75"/>
      <c r="G159" s="28"/>
      <c r="H159" s="28"/>
      <c r="I159" s="28"/>
      <c r="J159" s="28"/>
      <c r="K159" s="28"/>
      <c r="N159" s="6" t="s">
        <v>232</v>
      </c>
      <c r="O159" s="6" t="s">
        <v>232</v>
      </c>
      <c r="P159" s="2" t="s">
        <v>232</v>
      </c>
      <c r="R159" s="2" t="s">
        <v>232</v>
      </c>
    </row>
    <row r="160" spans="1:31" x14ac:dyDescent="0.25">
      <c r="D160" s="76"/>
      <c r="E160" s="75"/>
      <c r="G160" s="30"/>
      <c r="H160" s="30"/>
      <c r="I160" s="30"/>
      <c r="J160" s="30"/>
      <c r="K160" s="30"/>
      <c r="O160" s="6" t="s">
        <v>232</v>
      </c>
      <c r="P160" s="30" t="s">
        <v>232</v>
      </c>
      <c r="Q160" s="30" t="e">
        <f>SUM(Q158:Q159)</f>
        <v>#REF!</v>
      </c>
      <c r="R160" s="30" t="s">
        <v>232</v>
      </c>
    </row>
    <row r="161" spans="4:11" x14ac:dyDescent="0.25">
      <c r="D161" s="76"/>
      <c r="G161" s="30"/>
      <c r="H161" s="30"/>
      <c r="I161" s="30"/>
      <c r="J161" s="30"/>
      <c r="K161" s="30"/>
    </row>
  </sheetData>
  <mergeCells count="2">
    <mergeCell ref="A1:S1"/>
    <mergeCell ref="A2:B2"/>
  </mergeCells>
  <printOptions gridLines="1"/>
  <pageMargins left="0.25" right="0.25" top="0.75" bottom="0.75" header="0.3" footer="0.3"/>
  <pageSetup scale="68" fitToHeight="0" orientation="portrait" horizontalDpi="200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Denbow</dc:creator>
  <cp:lastModifiedBy>Kim Denbow</cp:lastModifiedBy>
  <cp:lastPrinted>2025-11-24T21:15:51Z</cp:lastPrinted>
  <dcterms:created xsi:type="dcterms:W3CDTF">2022-09-20T15:37:46Z</dcterms:created>
  <dcterms:modified xsi:type="dcterms:W3CDTF">2025-11-24T21:23:04Z</dcterms:modified>
</cp:coreProperties>
</file>